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 activeTab="1"/>
  </bookViews>
  <sheets>
    <sheet name="поступление выпускников 2023" sheetId="4" r:id="rId1"/>
    <sheet name="прогноз поступления на 2024" sheetId="3" r:id="rId2"/>
    <sheet name="выбор предметов 2024" sheetId="1" state="hidden" r:id="rId3"/>
    <sheet name="юноши 11 классов" sheetId="2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4" l="1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0" i="4"/>
  <c r="C49" i="4"/>
  <c r="C48" i="4"/>
  <c r="C47" i="4"/>
  <c r="C46" i="4"/>
  <c r="C45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L25" i="4" l="1"/>
  <c r="L27" i="4"/>
  <c r="E24" i="3"/>
  <c r="L44" i="4" l="1"/>
  <c r="O60" i="3"/>
  <c r="E36" i="3"/>
  <c r="L41" i="4"/>
  <c r="O25" i="3"/>
  <c r="O24" i="3"/>
  <c r="O26" i="3"/>
  <c r="O31" i="3"/>
  <c r="E50" i="3" l="1"/>
  <c r="E32" i="3"/>
  <c r="E41" i="3"/>
  <c r="E42" i="3"/>
  <c r="E28" i="3" l="1"/>
  <c r="E53" i="3"/>
  <c r="E54" i="3"/>
  <c r="E68" i="3"/>
  <c r="E25" i="3"/>
  <c r="O54" i="3"/>
  <c r="O53" i="3"/>
  <c r="O51" i="3"/>
  <c r="O52" i="3"/>
  <c r="E35" i="3"/>
  <c r="E63" i="3"/>
  <c r="L70" i="4" l="1"/>
  <c r="L42" i="4"/>
  <c r="L69" i="4"/>
  <c r="L68" i="4"/>
  <c r="E70" i="3"/>
  <c r="E29" i="3"/>
  <c r="E26" i="3" l="1"/>
  <c r="E45" i="3"/>
  <c r="O50" i="3"/>
  <c r="O30" i="3"/>
  <c r="E69" i="3"/>
  <c r="E52" i="3"/>
  <c r="L54" i="4"/>
  <c r="L30" i="4"/>
  <c r="E34" i="3"/>
  <c r="O49" i="3"/>
  <c r="E49" i="3"/>
  <c r="E43" i="3"/>
  <c r="E39" i="3"/>
  <c r="E30" i="3"/>
  <c r="L67" i="4"/>
  <c r="L66" i="4"/>
  <c r="L63" i="4"/>
  <c r="L65" i="4"/>
  <c r="L48" i="4"/>
  <c r="L64" i="4"/>
  <c r="L26" i="4"/>
  <c r="L28" i="4"/>
  <c r="O47" i="3"/>
  <c r="O46" i="3"/>
  <c r="O45" i="3"/>
  <c r="O44" i="3"/>
  <c r="O27" i="3"/>
  <c r="O43" i="3"/>
  <c r="O42" i="3"/>
  <c r="O41" i="3"/>
  <c r="O40" i="3"/>
  <c r="E31" i="3"/>
  <c r="E37" i="3"/>
  <c r="E67" i="3"/>
  <c r="E66" i="3"/>
  <c r="L62" i="4"/>
  <c r="L61" i="4"/>
  <c r="O29" i="3"/>
  <c r="O28" i="3"/>
  <c r="E48" i="3"/>
  <c r="E47" i="3"/>
  <c r="E44" i="3"/>
  <c r="E40" i="3"/>
  <c r="E33" i="3"/>
  <c r="E27" i="3"/>
  <c r="L59" i="4"/>
  <c r="L58" i="4"/>
  <c r="L46" i="4"/>
  <c r="L57" i="4"/>
  <c r="L56" i="4"/>
  <c r="L55" i="4"/>
  <c r="L53" i="4"/>
  <c r="L52" i="4"/>
  <c r="L51" i="4"/>
  <c r="L34" i="4"/>
  <c r="O36" i="3" l="1"/>
  <c r="E51" i="3"/>
  <c r="E55" i="3"/>
  <c r="E72" i="3" s="1"/>
  <c r="E38" i="3"/>
  <c r="L49" i="4"/>
  <c r="L47" i="4"/>
  <c r="L45" i="4"/>
  <c r="C73" i="4"/>
  <c r="L74" i="4" l="1"/>
  <c r="L20" i="4"/>
  <c r="K20" i="4"/>
  <c r="J20" i="4"/>
  <c r="I20" i="4"/>
  <c r="H20" i="4"/>
  <c r="G20" i="4"/>
  <c r="F20" i="4"/>
  <c r="E20" i="4"/>
  <c r="D20" i="4"/>
  <c r="C20" i="4"/>
  <c r="B20" i="4"/>
  <c r="L20" i="3" l="1"/>
  <c r="K20" i="3"/>
  <c r="J20" i="3"/>
  <c r="I20" i="3"/>
  <c r="H20" i="3"/>
  <c r="G20" i="3"/>
  <c r="F20" i="3"/>
  <c r="E20" i="3"/>
  <c r="D20" i="3"/>
  <c r="C20" i="3"/>
  <c r="B20" i="3"/>
  <c r="C22" i="1" l="1"/>
  <c r="D22" i="1"/>
  <c r="E22" i="1"/>
  <c r="F22" i="1"/>
  <c r="G22" i="1"/>
  <c r="H22" i="1"/>
  <c r="I22" i="1"/>
  <c r="J22" i="1"/>
  <c r="K22" i="1"/>
  <c r="L22" i="1"/>
  <c r="M22" i="1"/>
  <c r="N22" i="1"/>
  <c r="O22" i="1"/>
  <c r="B22" i="1"/>
  <c r="N36" i="1" l="1"/>
  <c r="M36" i="1"/>
  <c r="L36" i="1"/>
  <c r="K36" i="1"/>
  <c r="J36" i="1"/>
  <c r="I36" i="1"/>
  <c r="H36" i="1"/>
  <c r="G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<sst xmlns="http://schemas.openxmlformats.org/spreadsheetml/2006/main" count="289" uniqueCount="221">
  <si>
    <t>Наименование ОО</t>
  </si>
  <si>
    <t>Русский язык</t>
  </si>
  <si>
    <t>ОГЭ</t>
  </si>
  <si>
    <t>ГВЭ</t>
  </si>
  <si>
    <t>Математика</t>
  </si>
  <si>
    <t>История</t>
  </si>
  <si>
    <t>Физика</t>
  </si>
  <si>
    <t>Биология</t>
  </si>
  <si>
    <t>Химия</t>
  </si>
  <si>
    <t>Общество</t>
  </si>
  <si>
    <t>ИКТ</t>
  </si>
  <si>
    <t>География</t>
  </si>
  <si>
    <t>Литература</t>
  </si>
  <si>
    <t>Немецкий язык</t>
  </si>
  <si>
    <t>Английский язык</t>
  </si>
  <si>
    <t>Количество обучающихся, выбравших предметы</t>
  </si>
  <si>
    <t>Профиль</t>
  </si>
  <si>
    <t>База</t>
  </si>
  <si>
    <t>Наименование структурного подразделения</t>
  </si>
  <si>
    <t>Предметы, выбранные для сдачи в форме ЕГЭ</t>
  </si>
  <si>
    <t>№</t>
  </si>
  <si>
    <t>Количество поступивших</t>
  </si>
  <si>
    <t>трудоустроились</t>
  </si>
  <si>
    <t>продолжают обучение в 10 классе ОО Верещагинского ГО</t>
  </si>
  <si>
    <t>Количество выпускников 9 класса (в т.ч. дети с УО)</t>
  </si>
  <si>
    <t>их них</t>
  </si>
  <si>
    <t>продолжают обучение в 10 классе ОО других МО и субъектов РФ</t>
  </si>
  <si>
    <t xml:space="preserve">Количество выпускников 11 класса </t>
  </si>
  <si>
    <t>из них</t>
  </si>
  <si>
    <t>поступили в СПО/колледж</t>
  </si>
  <si>
    <t>поступили в ВУЗ</t>
  </si>
  <si>
    <t>не учатся и не работают</t>
  </si>
  <si>
    <t xml:space="preserve">Наименование образовательных организаций, в которые поступили выпускники 9 классов </t>
  </si>
  <si>
    <t>ПОСТУПЛЕНИЕ 9 КЛАССОВ</t>
  </si>
  <si>
    <t>ПОСТУПЛЕНИЕ 11 КЛАССОВ</t>
  </si>
  <si>
    <t xml:space="preserve">Наименование образовательных организаций, в которые поступили выпускники 11 классов </t>
  </si>
  <si>
    <t>их них планируют на отчетную дату</t>
  </si>
  <si>
    <t>поступить в СПО/колледж</t>
  </si>
  <si>
    <t>трудоустроиться</t>
  </si>
  <si>
    <t>продолжить обучение в 10 классе ОО Верещагинского ГО</t>
  </si>
  <si>
    <t>продолжить обучение в 10 классе ОО других МО и субъектов РФ</t>
  </si>
  <si>
    <t>не определились</t>
  </si>
  <si>
    <t>из них планируют на отчетную дату</t>
  </si>
  <si>
    <t>поступить в ВУЗ</t>
  </si>
  <si>
    <t xml:space="preserve">Наименование образовательных организаций, в которые планируют поступление обучающиеся 9 классов </t>
  </si>
  <si>
    <t>Количество чел.</t>
  </si>
  <si>
    <t>Количество обучающихся 9 класса (в т.ч. дети с УО)</t>
  </si>
  <si>
    <t xml:space="preserve">Наименование образовательных организаций, 
в которые планируют поступить обучающиеся 
11 классов </t>
  </si>
  <si>
    <t xml:space="preserve">Количество обучающихся 11 класса </t>
  </si>
  <si>
    <t>КРАТКОЕ наименование школы/СП</t>
  </si>
  <si>
    <t>ИТОГО</t>
  </si>
  <si>
    <r>
      <t xml:space="preserve">Сведения о поступлении выпускников </t>
    </r>
    <r>
      <rPr>
        <b/>
        <sz val="12"/>
        <color rgb="FFFF0000"/>
        <rFont val="Times New Roman"/>
        <family val="1"/>
        <charset val="204"/>
      </rPr>
      <t>2022-2023 учебного года</t>
    </r>
  </si>
  <si>
    <t>Предварительный выбор предметов обучающихся 9 класса 2023-2024 учебного года</t>
  </si>
  <si>
    <t>Предварительный выбор предметов обучающихся 11 класса 2023-2024 учебного года</t>
  </si>
  <si>
    <r>
      <t xml:space="preserve">ФИО обучающегося 
</t>
    </r>
    <r>
      <rPr>
        <sz val="12"/>
        <color theme="1"/>
        <rFont val="Times New Roman"/>
        <family val="1"/>
        <charset val="204"/>
      </rPr>
      <t>(полностью)</t>
    </r>
  </si>
  <si>
    <r>
      <t xml:space="preserve">Дата рождения </t>
    </r>
    <r>
      <rPr>
        <sz val="12"/>
        <color theme="1"/>
        <rFont val="Times New Roman"/>
        <family val="1"/>
        <charset val="204"/>
      </rPr>
      <t>(число, месяц, год)</t>
    </r>
  </si>
  <si>
    <t>Сведения об юношах 11 классых и планируемых ими к сдаче на ЕГЭ 2024 года учебных предметов</t>
  </si>
  <si>
    <t>ПРОГНОЗ ПОСТУПЛЕНИЯ ОБУЧАЮЩИХСЯ 
9 КЛАССОВ</t>
  </si>
  <si>
    <t>ПРОГНОЗ ПОСТУПЛЕНИЯ ОБУЧАЮЩИХСЯ 
11 КЛАССОВ</t>
  </si>
  <si>
    <t>СП Бородулинская школа</t>
  </si>
  <si>
    <t>СП Сепычевская школа</t>
  </si>
  <si>
    <t>СП Гимназия</t>
  </si>
  <si>
    <t>СП Зюкайская школа</t>
  </si>
  <si>
    <t xml:space="preserve">СП Комаровская школа </t>
  </si>
  <si>
    <t>СП Кукетская ОШ</t>
  </si>
  <si>
    <t>СП Кукетская школа</t>
  </si>
  <si>
    <t>СП Ленинская школа</t>
  </si>
  <si>
    <t>СП Путинская школа</t>
  </si>
  <si>
    <t>СП Соколовская школа</t>
  </si>
  <si>
    <t>СП Школа № 1</t>
  </si>
  <si>
    <t>СП Вознесенская школа</t>
  </si>
  <si>
    <t>СП Нижнегалинская школа</t>
  </si>
  <si>
    <t>СП Школа №121</t>
  </si>
  <si>
    <t>1 - в армию осенью</t>
  </si>
  <si>
    <t>ГБПОУ Чайковский индустриальный колледж</t>
  </si>
  <si>
    <t>ГБПОУ Пермский колледж предпринимательства и сервиса</t>
  </si>
  <si>
    <t>ГБПОУ Верещагинский многопрофильный техникум</t>
  </si>
  <si>
    <t>ЧПОУ Пермский кооперативный техникум</t>
  </si>
  <si>
    <t>ГБПОУ Строгановский колледж</t>
  </si>
  <si>
    <t>Пермский строительный колледж</t>
  </si>
  <si>
    <t>Пермский филиал Волжского ГУ водного транспорта</t>
  </si>
  <si>
    <t>Ижевский индустриальный колледж</t>
  </si>
  <si>
    <t>ГБПОУ "Коми-пермяцкий политехнический техникум"</t>
  </si>
  <si>
    <t>Нефтеюганский политехничесский колледж</t>
  </si>
  <si>
    <t>ПНИПУ</t>
  </si>
  <si>
    <t>ПГНИУ</t>
  </si>
  <si>
    <t>Свердловское художественное училище имени И.Д. Шарда</t>
  </si>
  <si>
    <t>Пермский краевой колледж искусств и культуры</t>
  </si>
  <si>
    <t>Пермский краевой колледж "Оникс"</t>
  </si>
  <si>
    <t>Пермский колледж предпринимательства и сервиса</t>
  </si>
  <si>
    <t>Коми-Пермяцкий политехнический техникум</t>
  </si>
  <si>
    <t>ГБПОУ Свердловский областной медицинский колледж</t>
  </si>
  <si>
    <t>ПТП и ИТ г.Пермь</t>
  </si>
  <si>
    <t>колледж ПБМК г.Пермь</t>
  </si>
  <si>
    <t>Пермский гуманитарно-технологический колледж</t>
  </si>
  <si>
    <t>ФГАОУ ВО "ПНИПУ"</t>
  </si>
  <si>
    <t>ФГАОУ ВО "ПГНИУ"</t>
  </si>
  <si>
    <t>ФГБОУ ВО "ПГГПУ"</t>
  </si>
  <si>
    <t>СП Школа 2</t>
  </si>
  <si>
    <t>ПГГПУ</t>
  </si>
  <si>
    <t>ПГФА</t>
  </si>
  <si>
    <t>ПГАТУ</t>
  </si>
  <si>
    <t>Южно-уральский гос. университет</t>
  </si>
  <si>
    <t>Сочинский госуд. университет</t>
  </si>
  <si>
    <t>Сызранское высшее военное авиационное училище</t>
  </si>
  <si>
    <t>Пермский профессионально-педагогический колледж</t>
  </si>
  <si>
    <t>Колледж олимпийского резерва</t>
  </si>
  <si>
    <t>ППК им. Славянова</t>
  </si>
  <si>
    <t>ПФЭК</t>
  </si>
  <si>
    <t>Техникум при РЭУ им. Плеханова</t>
  </si>
  <si>
    <t>Пермский химико-технологический техникум</t>
  </si>
  <si>
    <t>Пермский радиотехнический колледж им. Попова</t>
  </si>
  <si>
    <t>СП Комаровская школа</t>
  </si>
  <si>
    <t>СП Школа 1</t>
  </si>
  <si>
    <t xml:space="preserve"> 2пересдача</t>
  </si>
  <si>
    <t>ПГМУ им Вагнера</t>
  </si>
  <si>
    <t>УрФУ им. Б.Н. Ельцина</t>
  </si>
  <si>
    <t>УрГУПС</t>
  </si>
  <si>
    <t>Уральский государственный архитектурно-художественный университет</t>
  </si>
  <si>
    <t>Башкинрский государственный аграргый университет</t>
  </si>
  <si>
    <t>Свердловское художественное училище им. Шадра</t>
  </si>
  <si>
    <t>ГБПОУ "Пермский базовый  медицинский колледж"</t>
  </si>
  <si>
    <t>ГБПОУ "Кудымкарский медицинский колледж"</t>
  </si>
  <si>
    <t>ГБПОУ Пермский авиационный техникум им. А.Д Швецова</t>
  </si>
  <si>
    <t xml:space="preserve">ГБПОУ «Коми-пермяцкий профессионально-педагогический колледж ордена «Знак Почёта» г. Кудымкар
</t>
  </si>
  <si>
    <t>ГБПОУ «Краевой индустриальный техникум им. В.П. Сухарева» г. Пермь</t>
  </si>
  <si>
    <t>ГБПОУ «Пермский колледж транспорта и сервиса» г. Пермь</t>
  </si>
  <si>
    <t>ГБПОУ Пермский Политехнический Колледж имени Н.Г.Славянова</t>
  </si>
  <si>
    <t>ГБПОУ «Пермский нефтяной колледж» г. Пермь</t>
  </si>
  <si>
    <t>ГБПОУ Пермский Торгово-Технологический колледж</t>
  </si>
  <si>
    <t>ГБПОУ «Кудымкарский лесотехнический техникум» г. Кудымкар</t>
  </si>
  <si>
    <t>АНПОО «Экономический колледж при ПГУ» г. Пермь</t>
  </si>
  <si>
    <t>ГБПОУ «Пермский радиотехнический колледж им. А.С. Попова» г. Пермь</t>
  </si>
  <si>
    <t>АНОПОО «Уральский колледж экономики и права» г. Екатеринбург</t>
  </si>
  <si>
    <t>Онлайн-курсы по IT-профессиям «Skillfactory»</t>
  </si>
  <si>
    <t>ГБПОУ Пермский базовый медицинский колледж</t>
  </si>
  <si>
    <t>ГБПОУ Кудымкарский медицинский колледж</t>
  </si>
  <si>
    <t>ГБПОУ Строгановский колледж г. Очер</t>
  </si>
  <si>
    <t>ГБПОУ «Пермский техникум промышленных и информационных технологий им. Б.Г. Изгагина» г. Пермь</t>
  </si>
  <si>
    <t>ЧПОУ Пермский финансово-экономический колледж</t>
  </si>
  <si>
    <t>ГБПОУ "Пермский колледж транспорта и сервиса г. Пермь</t>
  </si>
  <si>
    <t xml:space="preserve">ГБПОУ Пермский машиностроительный колледж </t>
  </si>
  <si>
    <t>ГБПОУ «Уральский медицинский колледж» г. Губаха</t>
  </si>
  <si>
    <t>ГБПОУ "Пермский профессионально-педагогический колледж" Пермь</t>
  </si>
  <si>
    <t>Сп Нижнегалинская школа</t>
  </si>
  <si>
    <t>ГБПОУ Пермский агропромышленный колледж</t>
  </si>
  <si>
    <t>ГБПОУ "Колледж олимпийского резерва Пермского края</t>
  </si>
  <si>
    <t xml:space="preserve">ГБПОУ Пермский нефтяной колледж </t>
  </si>
  <si>
    <t>ГБПОУ «Пермский химико-технологический техникум» г. Пермь</t>
  </si>
  <si>
    <t>СПО при Пермском институте железнодорожного транспорта филиал ФГБОУ ВО "Уральский государственный университет путей сообщения (ПИЖТ УрГУПС г.Пермь</t>
  </si>
  <si>
    <t>КГАОУ Пермский строительный колледж</t>
  </si>
  <si>
    <t>СПО при Пермском институте  филиал ФГБОУ ВО "Российский экономический университет им. Г.В. Плеханова г. Пермь</t>
  </si>
  <si>
    <t>ГАПОУ РК "Сортавальский колледж" г. Сортавалла</t>
  </si>
  <si>
    <t>НОУ СПО ЧЮК ПОУ "Челябинский юридический колледж", г. Челябинск</t>
  </si>
  <si>
    <t>АУ "Сургутский политехнический колледж г. Сургут</t>
  </si>
  <si>
    <t>Уральский технологический колледж (УРТК НИЯУ МИФИ) г. Екатеринбург</t>
  </si>
  <si>
    <t>СПО при Казанском институте (филиале) ВГУЮ (РПА Минюста России) г. Казань</t>
  </si>
  <si>
    <t>Колледж физической культуры и спорта ФГБОУ ВО "Чайковская государственная академия физической культуры и спорта" г. Чайковский</t>
  </si>
  <si>
    <t>СПО при Пермском филиале ФГБОУ ВО "Волжский государственный университет водного транспорта г. Пермь</t>
  </si>
  <si>
    <t>БПОУ УР Ижевский индустриальный техникум имени Е.Ф. Драгунова г. Ижевск</t>
  </si>
  <si>
    <t>ГБПОУ «Коми-Пермяцкий агротехнический техникум» г. Кудымкар</t>
  </si>
  <si>
    <t>ГБПОУ Чайковский медицинский  колледж</t>
  </si>
  <si>
    <t>ГБПОУ «Пермский агропромышленный техникум» г. Пермь ПАПТ</t>
  </si>
  <si>
    <t>ГБПОУ Пермский Политехнический Колледж имени Н.Г.Славянова ППК</t>
  </si>
  <si>
    <t>Санкт-Петербургский юридический колледж</t>
  </si>
  <si>
    <t>УРФУ им.Ельцина</t>
  </si>
  <si>
    <t>УрГПУ</t>
  </si>
  <si>
    <t>УдГУ</t>
  </si>
  <si>
    <t>Национальный социально-педагогический колледж</t>
  </si>
  <si>
    <t>Академия ФСО Орел</t>
  </si>
  <si>
    <t>Башкирский Государственный Университет БГУ</t>
  </si>
  <si>
    <t>Пермский институт (филиал) РЭУ им. Г. В. Плеханова</t>
  </si>
  <si>
    <t>Пермский финансово-экономический колледж – филиал ФГОБУ ВО «Финансовый университет при правительстве Российской Федерации» (Пермский филиал Финуниверситета) г. Пермь</t>
  </si>
  <si>
    <t>АНО ВО "Гуманитарный университет" Екатеринбург</t>
  </si>
  <si>
    <t>Ижевский ГТУ им. М.Т. Калашникова</t>
  </si>
  <si>
    <t>Уральский ГЮУ г. Екатеринбург</t>
  </si>
  <si>
    <t>Ижевский политехнический колледж</t>
  </si>
  <si>
    <t>УрГУПС ПИЖТ</t>
  </si>
  <si>
    <t>Глазовский Государственный Инженерно-педагогический Университет им Короленко</t>
  </si>
  <si>
    <t>Краевой индустриальный техникум  г Пермь</t>
  </si>
  <si>
    <t>Колледж банковского дела и информационных систем г. Санкт-Петербург</t>
  </si>
  <si>
    <t>Пермский техникум профессиональных технологий и дизайна ПТПТД</t>
  </si>
  <si>
    <t xml:space="preserve">Новгородский ГУ </t>
  </si>
  <si>
    <t>ФГБОУ ВО "ПГАТУ им Прянишникова"</t>
  </si>
  <si>
    <t>ГБПОУ "ЧТПТиУ" Чайковский</t>
  </si>
  <si>
    <t>ОЧУ ВО "Московская международная академия"</t>
  </si>
  <si>
    <t>НИУ Высшая школа экономики</t>
  </si>
  <si>
    <t>Московский госинститут культуры</t>
  </si>
  <si>
    <t>Колледж при ПГНИУ</t>
  </si>
  <si>
    <t>Колледж при ПНИПУ</t>
  </si>
  <si>
    <t>Западный филиал РАНХиГс</t>
  </si>
  <si>
    <t>Дальневосточный федеральный университет</t>
  </si>
  <si>
    <t>СПб университет промышленных технологий и дизайна</t>
  </si>
  <si>
    <t>Пермский институт (филиал) Российского экономического университета им. Г.В. Плеханова</t>
  </si>
  <si>
    <t>СПб госуниверситет</t>
  </si>
  <si>
    <t>Чайковская госакадемия физкультуры и спорта</t>
  </si>
  <si>
    <t>Кировский медицинский университет</t>
  </si>
  <si>
    <t>Национальный исследовательский  университет ИТМО Санкт Петербург</t>
  </si>
  <si>
    <t>ГБПОУ "Пермский  профессионально-педагогический колледж ПГНИУ"</t>
  </si>
  <si>
    <t>ГБПОУ «Коми-пермяцкий профессионально-педагогический колледж ордена «Знак Почёта» г. Кудымкар</t>
  </si>
  <si>
    <t>Пермский институт ФСИН России</t>
  </si>
  <si>
    <t>ЧПОУ Пермского краевого союза</t>
  </si>
  <si>
    <t>КГАПОУ ПСК Пермский строительный колледж</t>
  </si>
  <si>
    <t>ГБПОУ "Березниковский медицинский колледж</t>
  </si>
  <si>
    <t>ГБПОУ Пермский музыкальный колледж</t>
  </si>
  <si>
    <t>ПККИК Пермский краевой колледж искусств и культуры</t>
  </si>
  <si>
    <t>БПОУ УР Можгинский Агропромышленный колледж им. Г.Г. Оревкова</t>
  </si>
  <si>
    <t>ЧПОУ Пермский колледж экономики и управления</t>
  </si>
  <si>
    <t>ГБПОУ Художественное училище</t>
  </si>
  <si>
    <t>Ижевский финансово-экономический колледж</t>
  </si>
  <si>
    <t>СПб Пожарно-спасательный колледж</t>
  </si>
  <si>
    <t>Пермский Военный Институт Войск Национальной Гвардии РФ</t>
  </si>
  <si>
    <t>Республиканский медицинский колледж Ижевск</t>
  </si>
  <si>
    <t>Глазовский педагогический институт</t>
  </si>
  <si>
    <t>Пермский государственный институт культуры</t>
  </si>
  <si>
    <t>3 дублируют 9 кл, 10 пересдача ОГЭ</t>
  </si>
  <si>
    <t>***</t>
  </si>
  <si>
    <t>не учатся и не работают***</t>
  </si>
  <si>
    <t>1 не сдал экзамен</t>
  </si>
  <si>
    <t>ФГАОУ ВО «ПГНИУ» Колледж профессионального образования г. Пермь</t>
  </si>
  <si>
    <t>Сведения о планируемом поступлении обучающихся 9 и 11 классов 2023-2024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</si>
</sst>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theme="1"/>
      <name val="Times New Roman"/>
      <family val="2"/>
      <charset val="204"/>
    </font>
    <font>
      <sz val="10"/>
      <color theme="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1"/>
      <name val="Roboto Condensed Light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theme="1"/>
      <name val="Roboto Condensed Light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14" fontId="8" fillId="0" borderId="8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8" xfId="0" applyNumberFormat="1" applyFont="1" applyFill="1" applyBorder="1" applyAlignment="1">
      <alignment horizont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/>
    </xf>
    <xf numFmtId="14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1" fillId="0" borderId="7" xfId="0" applyNumberFormat="1" applyFont="1" applyBorder="1"/>
    <xf numFmtId="0" fontId="1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10" fillId="0" borderId="0" xfId="0" applyFont="1" applyBorder="1" applyAlignment="1">
      <alignment wrapText="1"/>
    </xf>
    <xf numFmtId="0" fontId="12" fillId="0" borderId="1" xfId="0" applyFont="1" applyBorder="1"/>
    <xf numFmtId="0" fontId="12" fillId="0" borderId="7" xfId="0" applyNumberFormat="1" applyFont="1" applyBorder="1"/>
    <xf numFmtId="0" fontId="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3" fillId="0" borderId="1" xfId="0" applyFont="1" applyFill="1" applyBorder="1"/>
    <xf numFmtId="0" fontId="3" fillId="4" borderId="0" xfId="0" applyFont="1" applyFill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10" fillId="4" borderId="1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14" fillId="0" borderId="5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10" fillId="0" borderId="5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zoomScale="90" zoomScaleNormal="90" workbookViewId="0">
      <selection activeCell="G16" sqref="G16"/>
    </sheetView>
  </sheetViews>
  <sheetFormatPr defaultRowHeight="15.75"/>
  <cols>
    <col min="1" max="1" width="34.25" style="2" customWidth="1"/>
    <col min="2" max="2" width="13.625" style="2" customWidth="1"/>
    <col min="3" max="3" width="12.375" style="2" customWidth="1"/>
    <col min="4" max="4" width="9.375" style="2" customWidth="1"/>
    <col min="5" max="5" width="16.625" style="2" customWidth="1"/>
    <col min="6" max="6" width="16.875" style="2" customWidth="1"/>
    <col min="7" max="7" width="12.375" style="2" customWidth="1"/>
    <col min="8" max="9" width="12.5" style="2" customWidth="1"/>
    <col min="10" max="10" width="10" style="2" customWidth="1"/>
    <col min="11" max="11" width="9" style="2"/>
    <col min="12" max="12" width="12.125" style="2" customWidth="1"/>
    <col min="13" max="16384" width="9" style="3"/>
  </cols>
  <sheetData>
    <row r="1" spans="1:16">
      <c r="A1" s="59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6" ht="18" customHeight="1">
      <c r="A2" s="67" t="s">
        <v>49</v>
      </c>
      <c r="B2" s="67" t="s">
        <v>24</v>
      </c>
      <c r="C2" s="68" t="s">
        <v>25</v>
      </c>
      <c r="D2" s="68"/>
      <c r="E2" s="68"/>
      <c r="F2" s="68"/>
      <c r="G2" s="68"/>
      <c r="H2" s="67" t="s">
        <v>27</v>
      </c>
      <c r="I2" s="68" t="s">
        <v>28</v>
      </c>
      <c r="J2" s="68"/>
      <c r="K2" s="68"/>
      <c r="L2" s="68"/>
    </row>
    <row r="3" spans="1:16" ht="78.75">
      <c r="A3" s="67"/>
      <c r="B3" s="67"/>
      <c r="C3" s="6" t="s">
        <v>29</v>
      </c>
      <c r="D3" s="6" t="s">
        <v>22</v>
      </c>
      <c r="E3" s="6" t="s">
        <v>23</v>
      </c>
      <c r="F3" s="6" t="s">
        <v>26</v>
      </c>
      <c r="G3" s="6" t="s">
        <v>217</v>
      </c>
      <c r="H3" s="67"/>
      <c r="I3" s="6" t="s">
        <v>29</v>
      </c>
      <c r="J3" s="6" t="s">
        <v>30</v>
      </c>
      <c r="K3" s="6" t="s">
        <v>22</v>
      </c>
      <c r="L3" s="6" t="s">
        <v>31</v>
      </c>
      <c r="M3" s="3" t="s">
        <v>216</v>
      </c>
    </row>
    <row r="4" spans="1:16" ht="65.25">
      <c r="A4" s="43" t="s">
        <v>113</v>
      </c>
      <c r="B4" s="34">
        <v>118</v>
      </c>
      <c r="C4" s="34">
        <v>73</v>
      </c>
      <c r="D4" s="34">
        <v>0</v>
      </c>
      <c r="E4" s="34">
        <v>32</v>
      </c>
      <c r="F4" s="34">
        <v>0</v>
      </c>
      <c r="G4" s="34">
        <v>13</v>
      </c>
      <c r="H4" s="32">
        <v>26</v>
      </c>
      <c r="I4" s="32">
        <v>12</v>
      </c>
      <c r="J4" s="32">
        <v>11</v>
      </c>
      <c r="K4" s="32">
        <v>3</v>
      </c>
      <c r="L4" s="32">
        <v>0</v>
      </c>
      <c r="M4" s="45" t="s">
        <v>215</v>
      </c>
      <c r="N4" s="2"/>
      <c r="O4" s="2"/>
      <c r="P4" s="2"/>
    </row>
    <row r="5" spans="1:16" ht="39.75">
      <c r="A5" s="43" t="s">
        <v>98</v>
      </c>
      <c r="B5" s="33">
        <v>78</v>
      </c>
      <c r="C5" s="33">
        <v>54</v>
      </c>
      <c r="D5" s="33">
        <v>0</v>
      </c>
      <c r="E5" s="33">
        <v>21</v>
      </c>
      <c r="F5" s="33">
        <v>1</v>
      </c>
      <c r="G5" s="33">
        <v>2</v>
      </c>
      <c r="H5" s="33">
        <v>24</v>
      </c>
      <c r="I5" s="33">
        <v>2</v>
      </c>
      <c r="J5" s="33">
        <v>21</v>
      </c>
      <c r="K5" s="33">
        <v>1</v>
      </c>
      <c r="L5" s="33">
        <v>0</v>
      </c>
      <c r="M5" s="46" t="s">
        <v>114</v>
      </c>
    </row>
    <row r="6" spans="1:16" ht="18.75">
      <c r="A6" s="43" t="s">
        <v>72</v>
      </c>
      <c r="B6" s="33">
        <v>121</v>
      </c>
      <c r="C6" s="33">
        <v>69</v>
      </c>
      <c r="D6" s="33">
        <v>2</v>
      </c>
      <c r="E6" s="33">
        <v>34</v>
      </c>
      <c r="F6" s="33">
        <v>5</v>
      </c>
      <c r="G6" s="33">
        <v>11</v>
      </c>
      <c r="H6" s="33">
        <v>25</v>
      </c>
      <c r="I6" s="33">
        <v>8</v>
      </c>
      <c r="J6" s="33">
        <v>17</v>
      </c>
      <c r="K6" s="33">
        <v>0</v>
      </c>
      <c r="L6" s="33">
        <v>0</v>
      </c>
      <c r="M6" s="46"/>
    </row>
    <row r="7" spans="1:16" ht="27">
      <c r="A7" s="43" t="s">
        <v>61</v>
      </c>
      <c r="B7" s="33">
        <v>25</v>
      </c>
      <c r="C7" s="33">
        <v>12</v>
      </c>
      <c r="D7" s="33">
        <v>0</v>
      </c>
      <c r="E7" s="33">
        <v>12</v>
      </c>
      <c r="F7" s="33">
        <v>1</v>
      </c>
      <c r="G7" s="33">
        <v>0</v>
      </c>
      <c r="H7" s="33">
        <v>13</v>
      </c>
      <c r="I7" s="33">
        <v>3</v>
      </c>
      <c r="J7" s="33">
        <v>9</v>
      </c>
      <c r="K7" s="33">
        <v>0</v>
      </c>
      <c r="L7" s="33">
        <v>1</v>
      </c>
      <c r="M7" s="47" t="s">
        <v>73</v>
      </c>
    </row>
    <row r="8" spans="1:16" ht="18.75">
      <c r="A8" s="43" t="s">
        <v>62</v>
      </c>
      <c r="B8" s="33">
        <v>42</v>
      </c>
      <c r="C8" s="33">
        <v>23</v>
      </c>
      <c r="D8" s="33">
        <v>0</v>
      </c>
      <c r="E8" s="33">
        <v>18</v>
      </c>
      <c r="F8" s="33">
        <v>0</v>
      </c>
      <c r="G8" s="33">
        <v>1</v>
      </c>
      <c r="H8" s="33">
        <v>15</v>
      </c>
      <c r="I8" s="33">
        <v>7</v>
      </c>
      <c r="J8" s="33">
        <v>7</v>
      </c>
      <c r="K8" s="33">
        <v>1</v>
      </c>
      <c r="L8" s="33">
        <v>0</v>
      </c>
      <c r="M8" s="46"/>
    </row>
    <row r="9" spans="1:16" ht="18.75">
      <c r="A9" s="43" t="s">
        <v>59</v>
      </c>
      <c r="B9" s="33">
        <v>12</v>
      </c>
      <c r="C9" s="33">
        <v>10</v>
      </c>
      <c r="D9" s="33">
        <v>0</v>
      </c>
      <c r="E9" s="33">
        <v>2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46"/>
    </row>
    <row r="10" spans="1:16" ht="18.75">
      <c r="A10" s="43" t="s">
        <v>60</v>
      </c>
      <c r="B10" s="33">
        <v>29</v>
      </c>
      <c r="C10" s="33">
        <v>11</v>
      </c>
      <c r="D10" s="33">
        <v>1</v>
      </c>
      <c r="E10" s="33">
        <v>10</v>
      </c>
      <c r="F10" s="33">
        <v>0</v>
      </c>
      <c r="G10" s="33">
        <v>7</v>
      </c>
      <c r="H10" s="33">
        <v>10</v>
      </c>
      <c r="I10" s="33">
        <v>2</v>
      </c>
      <c r="J10" s="33">
        <v>5</v>
      </c>
      <c r="K10" s="33">
        <v>2</v>
      </c>
      <c r="L10" s="33">
        <v>1</v>
      </c>
      <c r="M10" s="46"/>
    </row>
    <row r="11" spans="1:16" ht="18.75">
      <c r="A11" s="43" t="s">
        <v>112</v>
      </c>
      <c r="B11" s="33">
        <v>10</v>
      </c>
      <c r="C11" s="33">
        <v>7</v>
      </c>
      <c r="D11" s="33">
        <v>0</v>
      </c>
      <c r="E11" s="33">
        <v>3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46"/>
    </row>
    <row r="12" spans="1:16" ht="18.75">
      <c r="A12" s="43" t="s">
        <v>64</v>
      </c>
      <c r="B12" s="33">
        <v>8</v>
      </c>
      <c r="C12" s="33">
        <v>7</v>
      </c>
      <c r="D12" s="33">
        <v>0</v>
      </c>
      <c r="E12" s="33">
        <v>0</v>
      </c>
      <c r="F12" s="33">
        <v>0</v>
      </c>
      <c r="G12" s="33">
        <v>1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46"/>
    </row>
    <row r="13" spans="1:16" ht="18.75">
      <c r="A13" s="43" t="s">
        <v>65</v>
      </c>
      <c r="B13" s="33">
        <v>14</v>
      </c>
      <c r="C13" s="33">
        <v>10</v>
      </c>
      <c r="D13" s="33">
        <v>0</v>
      </c>
      <c r="E13" s="33">
        <v>3</v>
      </c>
      <c r="F13" s="33">
        <v>0</v>
      </c>
      <c r="G13" s="33">
        <v>1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46"/>
    </row>
    <row r="14" spans="1:16" ht="18.75">
      <c r="A14" s="43" t="s">
        <v>66</v>
      </c>
      <c r="B14" s="33">
        <v>11</v>
      </c>
      <c r="C14" s="33">
        <v>6</v>
      </c>
      <c r="D14" s="33"/>
      <c r="E14" s="33">
        <v>4</v>
      </c>
      <c r="F14" s="33">
        <v>0</v>
      </c>
      <c r="G14" s="8">
        <v>1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46"/>
    </row>
    <row r="15" spans="1:16" ht="18.75">
      <c r="A15" s="43" t="s">
        <v>67</v>
      </c>
      <c r="B15" s="33">
        <v>17</v>
      </c>
      <c r="C15" s="33">
        <v>10</v>
      </c>
      <c r="D15" s="33">
        <v>0</v>
      </c>
      <c r="E15" s="33">
        <v>6</v>
      </c>
      <c r="F15" s="33">
        <v>1</v>
      </c>
      <c r="G15" s="33">
        <v>0</v>
      </c>
      <c r="H15" s="33">
        <v>6</v>
      </c>
      <c r="I15" s="33">
        <v>3</v>
      </c>
      <c r="J15" s="33">
        <v>2</v>
      </c>
      <c r="K15" s="33">
        <v>1</v>
      </c>
      <c r="L15" s="33">
        <v>0</v>
      </c>
      <c r="M15" s="46"/>
    </row>
    <row r="16" spans="1:16" ht="27">
      <c r="A16" s="43" t="s">
        <v>68</v>
      </c>
      <c r="B16" s="33">
        <v>4</v>
      </c>
      <c r="C16" s="33">
        <v>3</v>
      </c>
      <c r="D16" s="33">
        <v>0</v>
      </c>
      <c r="E16" s="33">
        <v>0</v>
      </c>
      <c r="F16" s="33">
        <v>0</v>
      </c>
      <c r="G16" s="33">
        <v>1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46" t="s">
        <v>218</v>
      </c>
    </row>
    <row r="17" spans="1:13" ht="18.75">
      <c r="A17" s="44" t="s">
        <v>144</v>
      </c>
      <c r="B17" s="36">
        <v>4</v>
      </c>
      <c r="C17" s="36">
        <v>4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46"/>
    </row>
    <row r="18" spans="1:13" ht="18.75">
      <c r="A18" s="43" t="s">
        <v>70</v>
      </c>
      <c r="B18" s="37">
        <v>31</v>
      </c>
      <c r="C18" s="37">
        <v>13</v>
      </c>
      <c r="D18" s="37">
        <v>1</v>
      </c>
      <c r="E18" s="37">
        <v>16</v>
      </c>
      <c r="F18" s="37">
        <v>1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</row>
    <row r="19" spans="1:13">
      <c r="A19" s="7"/>
      <c r="B19" s="33"/>
      <c r="C19" s="33"/>
      <c r="D19" s="33"/>
      <c r="E19" s="33"/>
      <c r="F19" s="33"/>
      <c r="G19" s="33"/>
      <c r="H19" s="48"/>
      <c r="I19" s="48"/>
      <c r="J19" s="48"/>
      <c r="K19" s="33"/>
      <c r="L19" s="33"/>
    </row>
    <row r="20" spans="1:13">
      <c r="A20" s="7" t="s">
        <v>50</v>
      </c>
      <c r="B20" s="48">
        <f t="shared" ref="B20:L20" si="0">SUM(B4:B19)</f>
        <v>524</v>
      </c>
      <c r="C20" s="48">
        <f t="shared" si="0"/>
        <v>312</v>
      </c>
      <c r="D20" s="9">
        <f t="shared" si="0"/>
        <v>4</v>
      </c>
      <c r="E20" s="9">
        <f t="shared" si="0"/>
        <v>161</v>
      </c>
      <c r="F20" s="9">
        <f t="shared" si="0"/>
        <v>9</v>
      </c>
      <c r="G20" s="9">
        <f t="shared" si="0"/>
        <v>38</v>
      </c>
      <c r="H20" s="48">
        <f t="shared" si="0"/>
        <v>119</v>
      </c>
      <c r="I20" s="48">
        <f t="shared" si="0"/>
        <v>37</v>
      </c>
      <c r="J20" s="48">
        <f t="shared" si="0"/>
        <v>72</v>
      </c>
      <c r="K20" s="33">
        <f t="shared" si="0"/>
        <v>8</v>
      </c>
      <c r="L20" s="33">
        <f t="shared" si="0"/>
        <v>2</v>
      </c>
    </row>
    <row r="21" spans="1:13">
      <c r="A21" s="7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3" spans="1:13">
      <c r="A23" s="66" t="s">
        <v>33</v>
      </c>
      <c r="B23" s="66"/>
      <c r="C23" s="66"/>
      <c r="H23" s="66" t="s">
        <v>34</v>
      </c>
      <c r="I23" s="66"/>
      <c r="J23" s="66"/>
      <c r="K23" s="66"/>
      <c r="L23" s="66"/>
    </row>
    <row r="24" spans="1:13" ht="37.5" customHeight="1">
      <c r="A24" s="67" t="s">
        <v>32</v>
      </c>
      <c r="B24" s="67"/>
      <c r="C24" s="8" t="s">
        <v>21</v>
      </c>
      <c r="H24" s="67" t="s">
        <v>35</v>
      </c>
      <c r="I24" s="67"/>
      <c r="J24" s="67"/>
      <c r="K24" s="67"/>
      <c r="L24" s="8" t="s">
        <v>21</v>
      </c>
    </row>
    <row r="25" spans="1:13" ht="45.75" customHeight="1">
      <c r="A25" s="55" t="s">
        <v>74</v>
      </c>
      <c r="B25" s="56"/>
      <c r="C25" s="7">
        <f>2+3</f>
        <v>5</v>
      </c>
      <c r="H25" s="58" t="s">
        <v>84</v>
      </c>
      <c r="I25" s="58"/>
      <c r="J25" s="58"/>
      <c r="K25" s="58"/>
      <c r="L25" s="7">
        <f>2+2+8+1+1</f>
        <v>14</v>
      </c>
    </row>
    <row r="26" spans="1:13" ht="32.25" customHeight="1">
      <c r="A26" s="55" t="s">
        <v>161</v>
      </c>
      <c r="B26" s="56"/>
      <c r="C26" s="7">
        <f>1</f>
        <v>1</v>
      </c>
      <c r="H26" s="58" t="s">
        <v>99</v>
      </c>
      <c r="I26" s="58"/>
      <c r="J26" s="58"/>
      <c r="K26" s="58"/>
      <c r="L26" s="7">
        <f>1+6+1+1</f>
        <v>9</v>
      </c>
    </row>
    <row r="27" spans="1:13" ht="36" customHeight="1">
      <c r="A27" s="55" t="s">
        <v>171</v>
      </c>
      <c r="B27" s="56"/>
      <c r="C27" s="7">
        <f>1+1</f>
        <v>2</v>
      </c>
      <c r="H27" s="58" t="s">
        <v>85</v>
      </c>
      <c r="I27" s="58"/>
      <c r="J27" s="58"/>
      <c r="K27" s="58"/>
      <c r="L27" s="7">
        <f>1+4+2+4+1+3</f>
        <v>15</v>
      </c>
    </row>
    <row r="28" spans="1:13" ht="42" customHeight="1">
      <c r="A28" s="55" t="s">
        <v>122</v>
      </c>
      <c r="B28" s="56"/>
      <c r="C28" s="7">
        <f>2+1+2+1</f>
        <v>6</v>
      </c>
      <c r="H28" s="58" t="s">
        <v>115</v>
      </c>
      <c r="I28" s="58"/>
      <c r="J28" s="58"/>
      <c r="K28" s="58"/>
      <c r="L28" s="7">
        <f>2+2+1</f>
        <v>5</v>
      </c>
    </row>
    <row r="29" spans="1:13" ht="39.75" customHeight="1">
      <c r="A29" s="55" t="s">
        <v>75</v>
      </c>
      <c r="B29" s="56"/>
      <c r="C29" s="7">
        <f>1+1+4+1+4+1+1</f>
        <v>13</v>
      </c>
      <c r="H29" s="58" t="s">
        <v>100</v>
      </c>
      <c r="I29" s="58"/>
      <c r="J29" s="58"/>
      <c r="K29" s="58"/>
      <c r="L29" s="7">
        <v>1</v>
      </c>
    </row>
    <row r="30" spans="1:13" ht="42" customHeight="1">
      <c r="A30" s="55" t="s">
        <v>76</v>
      </c>
      <c r="B30" s="56"/>
      <c r="C30" s="7">
        <f>16+9+22+9+1+8+1+5+6+2+1+3+3+7+4</f>
        <v>97</v>
      </c>
      <c r="H30" s="55" t="s">
        <v>101</v>
      </c>
      <c r="I30" s="63"/>
      <c r="J30" s="63"/>
      <c r="K30" s="56"/>
      <c r="L30" s="7">
        <f>1+2+1</f>
        <v>4</v>
      </c>
    </row>
    <row r="31" spans="1:13" ht="66.75" customHeight="1">
      <c r="A31" s="64" t="s">
        <v>172</v>
      </c>
      <c r="B31" s="65"/>
      <c r="C31" s="7">
        <f>3+3</f>
        <v>6</v>
      </c>
      <c r="H31" s="58" t="s">
        <v>102</v>
      </c>
      <c r="I31" s="58"/>
      <c r="J31" s="58"/>
      <c r="K31" s="58"/>
      <c r="L31" s="7">
        <v>1</v>
      </c>
    </row>
    <row r="32" spans="1:13" ht="38.25" customHeight="1">
      <c r="A32" s="55" t="s">
        <v>77</v>
      </c>
      <c r="B32" s="56"/>
      <c r="C32" s="7">
        <f>11+5+4+1+1+1</f>
        <v>23</v>
      </c>
      <c r="H32" s="58" t="s">
        <v>103</v>
      </c>
      <c r="I32" s="58"/>
      <c r="J32" s="58"/>
      <c r="K32" s="58"/>
      <c r="L32" s="7">
        <v>1</v>
      </c>
    </row>
    <row r="33" spans="1:12" ht="43.5" customHeight="1">
      <c r="A33" s="55" t="s">
        <v>129</v>
      </c>
      <c r="B33" s="56"/>
      <c r="C33" s="7">
        <f>1+1+3+2+1+2+1</f>
        <v>11</v>
      </c>
      <c r="H33" s="57" t="s">
        <v>104</v>
      </c>
      <c r="I33" s="57"/>
      <c r="J33" s="57"/>
      <c r="K33" s="57"/>
      <c r="L33" s="7">
        <v>1</v>
      </c>
    </row>
    <row r="34" spans="1:12" ht="41.25" customHeight="1">
      <c r="A34" s="61" t="s">
        <v>126</v>
      </c>
      <c r="B34" s="62"/>
      <c r="C34" s="7">
        <f>1+1+1+1+1+2</f>
        <v>7</v>
      </c>
      <c r="H34" s="57" t="s">
        <v>105</v>
      </c>
      <c r="I34" s="57"/>
      <c r="J34" s="57"/>
      <c r="K34" s="57"/>
      <c r="L34" s="7">
        <f>3+2</f>
        <v>5</v>
      </c>
    </row>
    <row r="35" spans="1:12" ht="64.5" customHeight="1">
      <c r="A35" s="57" t="s">
        <v>138</v>
      </c>
      <c r="B35" s="57"/>
      <c r="C35" s="7">
        <f>2+3+1+1</f>
        <v>7</v>
      </c>
      <c r="H35" s="58" t="s">
        <v>106</v>
      </c>
      <c r="I35" s="58"/>
      <c r="J35" s="58"/>
      <c r="K35" s="58"/>
      <c r="L35" s="7">
        <v>1</v>
      </c>
    </row>
    <row r="36" spans="1:12" ht="18.75">
      <c r="A36" s="57" t="s">
        <v>78</v>
      </c>
      <c r="B36" s="57"/>
      <c r="C36" s="7">
        <f>5+2+1+1+1</f>
        <v>10</v>
      </c>
      <c r="H36" s="58" t="s">
        <v>107</v>
      </c>
      <c r="I36" s="58"/>
      <c r="J36" s="58"/>
      <c r="K36" s="58"/>
      <c r="L36" s="7">
        <v>1</v>
      </c>
    </row>
    <row r="37" spans="1:12" ht="15.75" customHeight="1">
      <c r="A37" s="57" t="s">
        <v>79</v>
      </c>
      <c r="B37" s="57"/>
      <c r="C37" s="7">
        <f>1+1+1</f>
        <v>3</v>
      </c>
      <c r="H37" s="58" t="s">
        <v>108</v>
      </c>
      <c r="I37" s="58"/>
      <c r="J37" s="58"/>
      <c r="K37" s="58"/>
      <c r="L37" s="7">
        <v>1</v>
      </c>
    </row>
    <row r="38" spans="1:12" ht="34.5" customHeight="1">
      <c r="A38" s="55" t="s">
        <v>163</v>
      </c>
      <c r="B38" s="56"/>
      <c r="C38" s="7">
        <f>5+1+1+2+1</f>
        <v>10</v>
      </c>
      <c r="D38" s="41"/>
      <c r="H38" s="58" t="s">
        <v>109</v>
      </c>
      <c r="I38" s="58"/>
      <c r="J38" s="58"/>
      <c r="K38" s="58"/>
      <c r="L38" s="7">
        <v>1</v>
      </c>
    </row>
    <row r="39" spans="1:12" ht="40.5" customHeight="1">
      <c r="A39" s="76" t="s">
        <v>206</v>
      </c>
      <c r="B39" s="76"/>
      <c r="C39" s="7">
        <f>1</f>
        <v>1</v>
      </c>
      <c r="D39" s="41"/>
      <c r="H39" s="57" t="s">
        <v>110</v>
      </c>
      <c r="I39" s="57"/>
      <c r="J39" s="57"/>
      <c r="K39" s="57"/>
      <c r="L39" s="7">
        <v>1</v>
      </c>
    </row>
    <row r="40" spans="1:12" ht="39.75" customHeight="1">
      <c r="A40" s="55" t="s">
        <v>88</v>
      </c>
      <c r="B40" s="56"/>
      <c r="C40" s="39">
        <f>1+1+1+1</f>
        <v>4</v>
      </c>
      <c r="D40" s="42"/>
      <c r="H40" s="55" t="s">
        <v>111</v>
      </c>
      <c r="I40" s="63"/>
      <c r="J40" s="63"/>
      <c r="K40" s="56"/>
      <c r="L40" s="7">
        <v>1</v>
      </c>
    </row>
    <row r="41" spans="1:12" ht="34.5" customHeight="1">
      <c r="A41" s="57" t="s">
        <v>121</v>
      </c>
      <c r="B41" s="57"/>
      <c r="C41" s="7">
        <f>1+1+2+3+1+1+1</f>
        <v>10</v>
      </c>
      <c r="D41" s="41"/>
      <c r="H41" s="55" t="s">
        <v>89</v>
      </c>
      <c r="I41" s="63"/>
      <c r="J41" s="63"/>
      <c r="K41" s="56"/>
      <c r="L41" s="7">
        <f>1+1+1</f>
        <v>3</v>
      </c>
    </row>
    <row r="42" spans="1:12" ht="37.5" customHeight="1">
      <c r="A42" s="60" t="s">
        <v>80</v>
      </c>
      <c r="B42" s="60"/>
      <c r="C42" s="7">
        <f>1+1+1+1+1</f>
        <v>5</v>
      </c>
      <c r="H42" s="70" t="s">
        <v>135</v>
      </c>
      <c r="I42" s="71"/>
      <c r="J42" s="71"/>
      <c r="K42" s="72"/>
      <c r="L42" s="7">
        <f>1+1+1</f>
        <v>3</v>
      </c>
    </row>
    <row r="43" spans="1:12" ht="36" customHeight="1">
      <c r="A43" s="55" t="s">
        <v>81</v>
      </c>
      <c r="B43" s="56"/>
      <c r="C43" s="7">
        <f>1</f>
        <v>1</v>
      </c>
      <c r="H43" s="73" t="s">
        <v>77</v>
      </c>
      <c r="I43" s="74"/>
      <c r="J43" s="74"/>
      <c r="K43" s="75"/>
      <c r="L43" s="7">
        <v>1</v>
      </c>
    </row>
    <row r="44" spans="1:12" ht="33" customHeight="1">
      <c r="A44" s="76" t="s">
        <v>207</v>
      </c>
      <c r="B44" s="76"/>
      <c r="C44" s="7">
        <v>1</v>
      </c>
      <c r="H44" s="58" t="s">
        <v>165</v>
      </c>
      <c r="I44" s="58"/>
      <c r="J44" s="58"/>
      <c r="K44" s="58"/>
      <c r="L44" s="7">
        <f>2+2</f>
        <v>4</v>
      </c>
    </row>
    <row r="45" spans="1:12" ht="35.25" customHeight="1">
      <c r="A45" s="57" t="s">
        <v>82</v>
      </c>
      <c r="B45" s="57"/>
      <c r="C45" s="7">
        <f>1</f>
        <v>1</v>
      </c>
      <c r="H45" s="58" t="s">
        <v>166</v>
      </c>
      <c r="I45" s="58"/>
      <c r="J45" s="58"/>
      <c r="K45" s="58"/>
      <c r="L45" s="7">
        <f>1</f>
        <v>1</v>
      </c>
    </row>
    <row r="46" spans="1:12" ht="38.25" customHeight="1">
      <c r="A46" s="60" t="s">
        <v>198</v>
      </c>
      <c r="B46" s="60"/>
      <c r="C46" s="7">
        <f>3+3+2+1+1+1+1+2</f>
        <v>14</v>
      </c>
      <c r="H46" s="58" t="s">
        <v>167</v>
      </c>
      <c r="I46" s="58"/>
      <c r="J46" s="58"/>
      <c r="K46" s="58"/>
      <c r="L46" s="7">
        <f>1+1</f>
        <v>2</v>
      </c>
    </row>
    <row r="47" spans="1:12" ht="54.75" customHeight="1">
      <c r="A47" s="61" t="s">
        <v>199</v>
      </c>
      <c r="B47" s="62"/>
      <c r="C47" s="7">
        <f>1+1+1+2+2+1+1</f>
        <v>9</v>
      </c>
      <c r="H47" s="57" t="s">
        <v>168</v>
      </c>
      <c r="I47" s="57"/>
      <c r="J47" s="57"/>
      <c r="K47" s="57"/>
      <c r="L47" s="7">
        <f>1</f>
        <v>1</v>
      </c>
    </row>
    <row r="48" spans="1:12" ht="29.25" customHeight="1">
      <c r="A48" s="55" t="s">
        <v>184</v>
      </c>
      <c r="B48" s="56"/>
      <c r="C48" s="7">
        <f>1</f>
        <v>1</v>
      </c>
      <c r="H48" s="69" t="s">
        <v>172</v>
      </c>
      <c r="I48" s="69"/>
      <c r="J48" s="69"/>
      <c r="K48" s="69"/>
      <c r="L48" s="7">
        <f>1+1+2+1</f>
        <v>5</v>
      </c>
    </row>
    <row r="49" spans="1:12" ht="32.25" customHeight="1">
      <c r="A49" s="57" t="s">
        <v>123</v>
      </c>
      <c r="B49" s="57"/>
      <c r="C49" s="7">
        <f>2+2+1+1+1+1+1</f>
        <v>9</v>
      </c>
      <c r="H49" s="58" t="s">
        <v>169</v>
      </c>
      <c r="I49" s="58"/>
      <c r="J49" s="58"/>
      <c r="K49" s="58"/>
      <c r="L49" s="7">
        <f>1</f>
        <v>1</v>
      </c>
    </row>
    <row r="50" spans="1:12" ht="33.75" customHeight="1">
      <c r="A50" s="57" t="s">
        <v>83</v>
      </c>
      <c r="B50" s="57"/>
      <c r="C50" s="7">
        <f>1</f>
        <v>1</v>
      </c>
      <c r="H50" s="58" t="s">
        <v>173</v>
      </c>
      <c r="I50" s="58"/>
      <c r="J50" s="58"/>
      <c r="K50" s="58"/>
      <c r="L50" s="7">
        <v>1</v>
      </c>
    </row>
    <row r="51" spans="1:12" ht="33" customHeight="1">
      <c r="A51" s="76" t="s">
        <v>212</v>
      </c>
      <c r="B51" s="76"/>
      <c r="C51" s="7">
        <v>1</v>
      </c>
      <c r="H51" s="58" t="s">
        <v>174</v>
      </c>
      <c r="I51" s="58"/>
      <c r="J51" s="58"/>
      <c r="K51" s="58"/>
      <c r="L51" s="7">
        <f>1</f>
        <v>1</v>
      </c>
    </row>
    <row r="52" spans="1:12" ht="31.5" customHeight="1">
      <c r="A52" s="57" t="s">
        <v>125</v>
      </c>
      <c r="B52" s="57"/>
      <c r="C52" s="7">
        <f>4+1+1+1</f>
        <v>7</v>
      </c>
      <c r="H52" s="58" t="s">
        <v>175</v>
      </c>
      <c r="I52" s="58"/>
      <c r="J52" s="58"/>
      <c r="K52" s="58"/>
      <c r="L52" s="7">
        <f>1</f>
        <v>1</v>
      </c>
    </row>
    <row r="53" spans="1:12" ht="32.25" customHeight="1">
      <c r="A53" s="57" t="s">
        <v>162</v>
      </c>
      <c r="B53" s="57"/>
      <c r="C53" s="7">
        <f>4+5+3</f>
        <v>12</v>
      </c>
      <c r="H53" s="58" t="s">
        <v>176</v>
      </c>
      <c r="I53" s="58"/>
      <c r="J53" s="58"/>
      <c r="K53" s="58"/>
      <c r="L53" s="7">
        <f>1</f>
        <v>1</v>
      </c>
    </row>
    <row r="54" spans="1:12" ht="32.25" customHeight="1">
      <c r="A54" s="57" t="s">
        <v>128</v>
      </c>
      <c r="B54" s="57"/>
      <c r="C54" s="7">
        <f>3+2</f>
        <v>5</v>
      </c>
      <c r="H54" s="58" t="s">
        <v>177</v>
      </c>
      <c r="I54" s="58"/>
      <c r="J54" s="58"/>
      <c r="K54" s="58"/>
      <c r="L54" s="7">
        <f>1+1</f>
        <v>2</v>
      </c>
    </row>
    <row r="55" spans="1:12" ht="35.25" customHeight="1">
      <c r="A55" s="57" t="s">
        <v>130</v>
      </c>
      <c r="B55" s="57"/>
      <c r="C55" s="7">
        <f>1</f>
        <v>1</v>
      </c>
      <c r="H55" s="57" t="s">
        <v>76</v>
      </c>
      <c r="I55" s="57"/>
      <c r="J55" s="57"/>
      <c r="K55" s="57"/>
      <c r="L55" s="7">
        <f>1</f>
        <v>1</v>
      </c>
    </row>
    <row r="56" spans="1:12" ht="38.25" customHeight="1">
      <c r="A56" s="57" t="s">
        <v>131</v>
      </c>
      <c r="B56" s="57"/>
      <c r="C56" s="7">
        <f>1</f>
        <v>1</v>
      </c>
      <c r="H56" s="57" t="s">
        <v>178</v>
      </c>
      <c r="I56" s="57"/>
      <c r="J56" s="57"/>
      <c r="K56" s="57"/>
      <c r="L56" s="7">
        <f>1</f>
        <v>1</v>
      </c>
    </row>
    <row r="57" spans="1:12" ht="45" customHeight="1">
      <c r="A57" s="57" t="s">
        <v>160</v>
      </c>
      <c r="B57" s="57"/>
      <c r="C57" s="7">
        <f>1</f>
        <v>1</v>
      </c>
      <c r="H57" s="57" t="s">
        <v>179</v>
      </c>
      <c r="I57" s="57"/>
      <c r="J57" s="57"/>
      <c r="K57" s="57"/>
      <c r="L57" s="7">
        <f>1</f>
        <v>1</v>
      </c>
    </row>
    <row r="58" spans="1:12" ht="46.5" customHeight="1">
      <c r="A58" s="57" t="s">
        <v>132</v>
      </c>
      <c r="B58" s="57"/>
      <c r="C58" s="7">
        <f>1+3+1</f>
        <v>5</v>
      </c>
      <c r="H58" s="57" t="s">
        <v>132</v>
      </c>
      <c r="I58" s="57"/>
      <c r="J58" s="57"/>
      <c r="K58" s="57"/>
      <c r="L58" s="7">
        <f>2</f>
        <v>2</v>
      </c>
    </row>
    <row r="59" spans="1:12" ht="57" customHeight="1">
      <c r="A59" s="57" t="s">
        <v>133</v>
      </c>
      <c r="B59" s="57"/>
      <c r="C59" s="7">
        <f>1</f>
        <v>1</v>
      </c>
      <c r="H59" s="57" t="s">
        <v>180</v>
      </c>
      <c r="I59" s="57"/>
      <c r="J59" s="57"/>
      <c r="K59" s="57"/>
      <c r="L59" s="7">
        <f>1</f>
        <v>1</v>
      </c>
    </row>
    <row r="60" spans="1:12" ht="48" customHeight="1">
      <c r="A60" s="57" t="s">
        <v>142</v>
      </c>
      <c r="B60" s="57"/>
      <c r="C60" s="7">
        <f>1</f>
        <v>1</v>
      </c>
      <c r="H60" s="58" t="s">
        <v>185</v>
      </c>
      <c r="I60" s="58"/>
      <c r="J60" s="58"/>
      <c r="K60" s="58"/>
      <c r="L60" s="7">
        <v>1</v>
      </c>
    </row>
    <row r="61" spans="1:12" ht="46.5" customHeight="1">
      <c r="A61" s="55" t="s">
        <v>148</v>
      </c>
      <c r="B61" s="56"/>
      <c r="C61" s="7">
        <f>1+3+2+1+1+1</f>
        <v>9</v>
      </c>
      <c r="H61" s="58" t="s">
        <v>186</v>
      </c>
      <c r="I61" s="58"/>
      <c r="J61" s="58"/>
      <c r="K61" s="58"/>
      <c r="L61" s="7">
        <f>1</f>
        <v>1</v>
      </c>
    </row>
    <row r="62" spans="1:12" ht="54.75" customHeight="1">
      <c r="A62" s="55" t="s">
        <v>219</v>
      </c>
      <c r="B62" s="56"/>
      <c r="C62" s="7">
        <f>1</f>
        <v>1</v>
      </c>
      <c r="D62" s="41"/>
      <c r="H62" s="58" t="s">
        <v>187</v>
      </c>
      <c r="I62" s="58"/>
      <c r="J62" s="58"/>
      <c r="K62" s="58"/>
      <c r="L62" s="7">
        <f>1</f>
        <v>1</v>
      </c>
    </row>
    <row r="63" spans="1:12" ht="18.75">
      <c r="A63" s="55" t="s">
        <v>134</v>
      </c>
      <c r="B63" s="56"/>
      <c r="C63" s="51">
        <f>1</f>
        <v>1</v>
      </c>
      <c r="D63" s="49"/>
      <c r="H63" s="57" t="s">
        <v>202</v>
      </c>
      <c r="I63" s="57"/>
      <c r="J63" s="57"/>
      <c r="K63" s="57"/>
      <c r="L63" s="7">
        <f>1+1</f>
        <v>2</v>
      </c>
    </row>
    <row r="64" spans="1:12" ht="55.5" customHeight="1">
      <c r="A64" s="55" t="s">
        <v>157</v>
      </c>
      <c r="B64" s="56"/>
      <c r="C64" s="39">
        <f>1+1</f>
        <v>2</v>
      </c>
      <c r="D64" s="42"/>
      <c r="H64" s="58" t="s">
        <v>200</v>
      </c>
      <c r="I64" s="58"/>
      <c r="J64" s="58"/>
      <c r="K64" s="58"/>
      <c r="L64" s="7">
        <f>3</f>
        <v>3</v>
      </c>
    </row>
    <row r="65" spans="1:12" ht="40.5" customHeight="1">
      <c r="A65" s="69" t="s">
        <v>164</v>
      </c>
      <c r="B65" s="69"/>
      <c r="C65" s="39">
        <v>1</v>
      </c>
      <c r="D65" s="42"/>
      <c r="H65" s="58" t="s">
        <v>201</v>
      </c>
      <c r="I65" s="58"/>
      <c r="J65" s="58"/>
      <c r="K65" s="58"/>
      <c r="L65" s="7">
        <f>1</f>
        <v>1</v>
      </c>
    </row>
    <row r="66" spans="1:12" ht="99.75" customHeight="1">
      <c r="A66" s="61" t="s">
        <v>149</v>
      </c>
      <c r="B66" s="62"/>
      <c r="C66" s="39">
        <f>1+3+1</f>
        <v>5</v>
      </c>
      <c r="D66" s="42"/>
      <c r="H66" s="57" t="s">
        <v>128</v>
      </c>
      <c r="I66" s="57"/>
      <c r="J66" s="57"/>
      <c r="K66" s="57"/>
      <c r="L66" s="7">
        <f>1</f>
        <v>1</v>
      </c>
    </row>
    <row r="67" spans="1:12" ht="42.75" customHeight="1">
      <c r="A67" s="53"/>
      <c r="B67" s="54"/>
      <c r="C67" s="38"/>
      <c r="D67" s="50"/>
      <c r="H67" s="57" t="s">
        <v>203</v>
      </c>
      <c r="I67" s="57"/>
      <c r="J67" s="57"/>
      <c r="K67" s="57"/>
      <c r="L67" s="7">
        <f>1</f>
        <v>1</v>
      </c>
    </row>
    <row r="68" spans="1:12" ht="18.75">
      <c r="A68" s="69"/>
      <c r="B68" s="69"/>
      <c r="C68" s="38"/>
      <c r="D68" s="41"/>
      <c r="H68" s="58" t="s">
        <v>194</v>
      </c>
      <c r="I68" s="58"/>
      <c r="J68" s="58"/>
      <c r="K68" s="58"/>
      <c r="L68" s="7">
        <f>1</f>
        <v>1</v>
      </c>
    </row>
    <row r="69" spans="1:12" ht="39.75" customHeight="1">
      <c r="A69" s="53"/>
      <c r="B69" s="54"/>
      <c r="C69" s="33"/>
      <c r="H69" s="57" t="s">
        <v>209</v>
      </c>
      <c r="I69" s="57"/>
      <c r="J69" s="57"/>
      <c r="K69" s="57"/>
      <c r="L69" s="7">
        <f>1</f>
        <v>1</v>
      </c>
    </row>
    <row r="70" spans="1:12" ht="18.75">
      <c r="A70" s="53"/>
      <c r="B70" s="54"/>
      <c r="C70" s="33"/>
      <c r="H70" s="58" t="s">
        <v>122</v>
      </c>
      <c r="I70" s="58"/>
      <c r="J70" s="58"/>
      <c r="K70" s="58"/>
      <c r="L70" s="7">
        <f>1</f>
        <v>1</v>
      </c>
    </row>
    <row r="71" spans="1:12" ht="18.75">
      <c r="A71" s="76"/>
      <c r="B71" s="76"/>
      <c r="C71" s="33"/>
      <c r="H71" s="77"/>
      <c r="I71" s="77"/>
      <c r="J71" s="77"/>
      <c r="K71" s="77"/>
      <c r="L71" s="7"/>
    </row>
    <row r="72" spans="1:12" ht="18.75">
      <c r="A72" s="76"/>
      <c r="B72" s="76"/>
      <c r="C72" s="33"/>
      <c r="H72" s="77"/>
      <c r="I72" s="77"/>
      <c r="J72" s="77"/>
      <c r="K72" s="77"/>
      <c r="L72" s="7"/>
    </row>
    <row r="73" spans="1:12">
      <c r="A73" s="76"/>
      <c r="B73" s="76"/>
      <c r="C73" s="33">
        <f>SUM(C25:C72)</f>
        <v>312</v>
      </c>
      <c r="D73" s="52"/>
      <c r="H73" s="68"/>
      <c r="I73" s="68"/>
      <c r="J73" s="68"/>
      <c r="K73" s="68"/>
      <c r="L73" s="7"/>
    </row>
    <row r="74" spans="1:12">
      <c r="A74" s="76"/>
      <c r="B74" s="76"/>
      <c r="C74" s="33"/>
      <c r="H74" s="68"/>
      <c r="I74" s="68"/>
      <c r="J74" s="68"/>
      <c r="K74" s="68"/>
      <c r="L74" s="7">
        <f>SUM(L25:L73)</f>
        <v>109</v>
      </c>
    </row>
    <row r="75" spans="1:12">
      <c r="A75" s="76"/>
      <c r="B75" s="76"/>
      <c r="C75" s="33"/>
      <c r="H75" s="68"/>
      <c r="I75" s="68"/>
      <c r="J75" s="68"/>
      <c r="K75" s="68"/>
      <c r="L75" s="7"/>
    </row>
    <row r="76" spans="1:12">
      <c r="A76" s="76"/>
      <c r="B76" s="76"/>
      <c r="C76" s="33"/>
      <c r="H76" s="68"/>
      <c r="I76" s="68"/>
      <c r="J76" s="68"/>
      <c r="K76" s="68"/>
      <c r="L76" s="7"/>
    </row>
    <row r="77" spans="1:12">
      <c r="A77" s="76"/>
      <c r="B77" s="76"/>
      <c r="C77" s="33"/>
      <c r="H77" s="68"/>
      <c r="I77" s="68"/>
      <c r="J77" s="68"/>
      <c r="K77" s="68"/>
      <c r="L77" s="7"/>
    </row>
    <row r="78" spans="1:12">
      <c r="A78" s="76"/>
      <c r="B78" s="76"/>
      <c r="C78" s="33"/>
      <c r="H78" s="68"/>
      <c r="I78" s="68"/>
      <c r="J78" s="68"/>
      <c r="K78" s="68"/>
      <c r="L78" s="7"/>
    </row>
    <row r="79" spans="1:12">
      <c r="A79" s="76"/>
      <c r="B79" s="76"/>
      <c r="C79" s="33"/>
      <c r="H79" s="68"/>
      <c r="I79" s="68"/>
      <c r="J79" s="68"/>
      <c r="K79" s="68"/>
      <c r="L79" s="7"/>
    </row>
    <row r="80" spans="1:12">
      <c r="A80" s="78"/>
      <c r="B80" s="79"/>
      <c r="C80" s="33"/>
      <c r="H80" s="68"/>
      <c r="I80" s="68"/>
      <c r="J80" s="68"/>
      <c r="K80" s="68"/>
      <c r="L80" s="7"/>
    </row>
    <row r="81" spans="1:12">
      <c r="A81" s="76"/>
      <c r="B81" s="76"/>
      <c r="C81" s="33"/>
      <c r="H81" s="68"/>
      <c r="I81" s="68"/>
      <c r="J81" s="68"/>
      <c r="K81" s="68"/>
      <c r="L81" s="7"/>
    </row>
    <row r="82" spans="1:12">
      <c r="A82" s="76"/>
      <c r="B82" s="76"/>
      <c r="C82" s="33"/>
      <c r="H82" s="68"/>
      <c r="I82" s="68"/>
      <c r="J82" s="68"/>
      <c r="K82" s="68"/>
      <c r="L82" s="7"/>
    </row>
    <row r="83" spans="1:12">
      <c r="A83" s="76"/>
      <c r="B83" s="76"/>
      <c r="C83" s="33"/>
      <c r="H83" s="68"/>
      <c r="I83" s="68"/>
      <c r="J83" s="68"/>
      <c r="K83" s="68"/>
      <c r="L83" s="7"/>
    </row>
    <row r="84" spans="1:12">
      <c r="A84" s="76"/>
      <c r="B84" s="76"/>
      <c r="C84" s="33"/>
      <c r="H84" s="68"/>
      <c r="I84" s="68"/>
      <c r="J84" s="68"/>
      <c r="K84" s="68"/>
      <c r="L84" s="7"/>
    </row>
    <row r="85" spans="1:12">
      <c r="A85" s="76"/>
      <c r="B85" s="76"/>
      <c r="C85" s="33"/>
      <c r="H85" s="68"/>
      <c r="I85" s="68"/>
      <c r="J85" s="68"/>
      <c r="K85" s="68"/>
      <c r="L85" s="7"/>
    </row>
    <row r="86" spans="1:12">
      <c r="A86" s="76"/>
      <c r="B86" s="76"/>
      <c r="C86" s="33"/>
      <c r="H86" s="68"/>
      <c r="I86" s="68"/>
      <c r="J86" s="68"/>
      <c r="K86" s="68"/>
      <c r="L86" s="7"/>
    </row>
    <row r="87" spans="1:12">
      <c r="A87" s="78"/>
      <c r="B87" s="79"/>
      <c r="C87" s="33"/>
      <c r="H87" s="68"/>
      <c r="I87" s="68"/>
      <c r="J87" s="68"/>
      <c r="K87" s="68"/>
      <c r="L87" s="7"/>
    </row>
    <row r="88" spans="1:12">
      <c r="A88" s="76"/>
      <c r="B88" s="76"/>
      <c r="C88" s="33"/>
      <c r="H88" s="68"/>
      <c r="I88" s="68"/>
      <c r="J88" s="68"/>
      <c r="K88" s="68"/>
      <c r="L88" s="7"/>
    </row>
    <row r="89" spans="1:12">
      <c r="A89" s="76"/>
      <c r="B89" s="76"/>
      <c r="C89" s="33"/>
      <c r="H89" s="68"/>
      <c r="I89" s="68"/>
      <c r="J89" s="68"/>
      <c r="K89" s="68"/>
      <c r="L89" s="7"/>
    </row>
    <row r="90" spans="1:12">
      <c r="A90" s="76"/>
      <c r="B90" s="76"/>
      <c r="C90" s="33"/>
      <c r="H90" s="68"/>
      <c r="I90" s="68"/>
      <c r="J90" s="68"/>
      <c r="K90" s="68"/>
      <c r="L90" s="7"/>
    </row>
    <row r="91" spans="1:12">
      <c r="A91" s="76"/>
      <c r="B91" s="76"/>
      <c r="C91" s="33"/>
      <c r="H91" s="68"/>
      <c r="I91" s="68"/>
      <c r="J91" s="68"/>
      <c r="K91" s="68"/>
      <c r="L91" s="7"/>
    </row>
    <row r="92" spans="1:12">
      <c r="A92" s="76"/>
      <c r="B92" s="76"/>
      <c r="C92" s="33"/>
      <c r="H92" s="68"/>
      <c r="I92" s="68"/>
      <c r="J92" s="68"/>
      <c r="K92" s="68"/>
      <c r="L92" s="7"/>
    </row>
    <row r="93" spans="1:12">
      <c r="A93" s="76"/>
      <c r="B93" s="76"/>
      <c r="C93" s="33"/>
      <c r="H93" s="68"/>
      <c r="I93" s="68"/>
      <c r="J93" s="68"/>
      <c r="K93" s="68"/>
      <c r="L93" s="7"/>
    </row>
    <row r="94" spans="1:12">
      <c r="A94" s="76"/>
      <c r="B94" s="76"/>
      <c r="C94" s="33"/>
      <c r="H94" s="68"/>
      <c r="I94" s="68"/>
      <c r="J94" s="68"/>
      <c r="K94" s="68"/>
      <c r="L94" s="7"/>
    </row>
    <row r="95" spans="1:12">
      <c r="A95" s="76"/>
      <c r="B95" s="76"/>
      <c r="C95" s="33"/>
      <c r="H95" s="68"/>
      <c r="I95" s="68"/>
      <c r="J95" s="68"/>
      <c r="K95" s="68"/>
      <c r="L95" s="7"/>
    </row>
    <row r="96" spans="1:12">
      <c r="A96" s="76"/>
      <c r="B96" s="76"/>
      <c r="C96" s="33"/>
    </row>
    <row r="97" spans="1:3">
      <c r="A97" s="76"/>
      <c r="B97" s="76"/>
      <c r="C97" s="33"/>
    </row>
    <row r="98" spans="1:3">
      <c r="A98" s="76"/>
      <c r="B98" s="76"/>
      <c r="C98" s="33"/>
    </row>
  </sheetData>
  <mergeCells count="155">
    <mergeCell ref="A96:B96"/>
    <mergeCell ref="A97:B97"/>
    <mergeCell ref="A98:B98"/>
    <mergeCell ref="H58:K58"/>
    <mergeCell ref="H59:K59"/>
    <mergeCell ref="H60:K60"/>
    <mergeCell ref="H61:K61"/>
    <mergeCell ref="H62:K62"/>
    <mergeCell ref="A93:B93"/>
    <mergeCell ref="H93:K93"/>
    <mergeCell ref="A94:B94"/>
    <mergeCell ref="H94:K94"/>
    <mergeCell ref="A95:B95"/>
    <mergeCell ref="H95:K95"/>
    <mergeCell ref="A90:B90"/>
    <mergeCell ref="H90:K90"/>
    <mergeCell ref="A91:B91"/>
    <mergeCell ref="H91:K91"/>
    <mergeCell ref="A92:B92"/>
    <mergeCell ref="H92:K92"/>
    <mergeCell ref="A87:B87"/>
    <mergeCell ref="H87:K87"/>
    <mergeCell ref="A88:B88"/>
    <mergeCell ref="H88:K88"/>
    <mergeCell ref="A89:B89"/>
    <mergeCell ref="H89:K89"/>
    <mergeCell ref="A84:B84"/>
    <mergeCell ref="H84:K84"/>
    <mergeCell ref="A85:B85"/>
    <mergeCell ref="H85:K85"/>
    <mergeCell ref="A86:B86"/>
    <mergeCell ref="H86:K86"/>
    <mergeCell ref="A81:B81"/>
    <mergeCell ref="H81:K81"/>
    <mergeCell ref="A82:B82"/>
    <mergeCell ref="H82:K82"/>
    <mergeCell ref="A83:B83"/>
    <mergeCell ref="H83:K83"/>
    <mergeCell ref="A78:B78"/>
    <mergeCell ref="H78:K78"/>
    <mergeCell ref="A79:B79"/>
    <mergeCell ref="H79:K79"/>
    <mergeCell ref="A80:B80"/>
    <mergeCell ref="H80:K80"/>
    <mergeCell ref="A75:B75"/>
    <mergeCell ref="H75:K75"/>
    <mergeCell ref="A76:B76"/>
    <mergeCell ref="H76:K76"/>
    <mergeCell ref="A77:B77"/>
    <mergeCell ref="H77:K77"/>
    <mergeCell ref="A72:B72"/>
    <mergeCell ref="H72:K72"/>
    <mergeCell ref="A73:B73"/>
    <mergeCell ref="H73:K73"/>
    <mergeCell ref="A74:B74"/>
    <mergeCell ref="H74:K74"/>
    <mergeCell ref="A39:B39"/>
    <mergeCell ref="H69:K69"/>
    <mergeCell ref="A44:B44"/>
    <mergeCell ref="H70:K70"/>
    <mergeCell ref="A71:B71"/>
    <mergeCell ref="H71:K71"/>
    <mergeCell ref="A66:B66"/>
    <mergeCell ref="H66:K66"/>
    <mergeCell ref="A65:B65"/>
    <mergeCell ref="H67:K67"/>
    <mergeCell ref="A68:B68"/>
    <mergeCell ref="H68:K68"/>
    <mergeCell ref="A63:B63"/>
    <mergeCell ref="H63:K63"/>
    <mergeCell ref="A64:B64"/>
    <mergeCell ref="H64:K64"/>
    <mergeCell ref="H65:K65"/>
    <mergeCell ref="A59:B59"/>
    <mergeCell ref="A62:B62"/>
    <mergeCell ref="H39:K39"/>
    <mergeCell ref="H40:K40"/>
    <mergeCell ref="H41:K41"/>
    <mergeCell ref="H42:K42"/>
    <mergeCell ref="H43:K43"/>
    <mergeCell ref="A56:B56"/>
    <mergeCell ref="H56:K56"/>
    <mergeCell ref="A57:B57"/>
    <mergeCell ref="H57:K57"/>
    <mergeCell ref="A58:B58"/>
    <mergeCell ref="A53:B53"/>
    <mergeCell ref="H53:K53"/>
    <mergeCell ref="A54:B54"/>
    <mergeCell ref="H54:K54"/>
    <mergeCell ref="A55:B55"/>
    <mergeCell ref="H55:K55"/>
    <mergeCell ref="A50:B50"/>
    <mergeCell ref="H50:K50"/>
    <mergeCell ref="A51:B51"/>
    <mergeCell ref="H51:K51"/>
    <mergeCell ref="A52:B52"/>
    <mergeCell ref="A29:B29"/>
    <mergeCell ref="H29:K29"/>
    <mergeCell ref="A23:C23"/>
    <mergeCell ref="H23:L23"/>
    <mergeCell ref="A2:A3"/>
    <mergeCell ref="B2:B3"/>
    <mergeCell ref="C2:G2"/>
    <mergeCell ref="H2:H3"/>
    <mergeCell ref="I2:L2"/>
    <mergeCell ref="A24:B24"/>
    <mergeCell ref="H24:K24"/>
    <mergeCell ref="A1:L1"/>
    <mergeCell ref="A40:B40"/>
    <mergeCell ref="A41:B41"/>
    <mergeCell ref="A42:B42"/>
    <mergeCell ref="A33:B33"/>
    <mergeCell ref="H33:K33"/>
    <mergeCell ref="A34:B34"/>
    <mergeCell ref="H34:K34"/>
    <mergeCell ref="A35:B35"/>
    <mergeCell ref="H35:K35"/>
    <mergeCell ref="A30:B30"/>
    <mergeCell ref="H30:K30"/>
    <mergeCell ref="A31:B31"/>
    <mergeCell ref="H31:K31"/>
    <mergeCell ref="A32:B32"/>
    <mergeCell ref="A25:B25"/>
    <mergeCell ref="H25:K25"/>
    <mergeCell ref="A26:B26"/>
    <mergeCell ref="H26:K26"/>
    <mergeCell ref="H32:K32"/>
    <mergeCell ref="A27:B27"/>
    <mergeCell ref="H27:K27"/>
    <mergeCell ref="A28:B28"/>
    <mergeCell ref="H28:K28"/>
    <mergeCell ref="A67:B67"/>
    <mergeCell ref="A69:B69"/>
    <mergeCell ref="A70:B70"/>
    <mergeCell ref="A43:B43"/>
    <mergeCell ref="A36:B36"/>
    <mergeCell ref="H36:K36"/>
    <mergeCell ref="A37:B37"/>
    <mergeCell ref="H37:K37"/>
    <mergeCell ref="A38:B38"/>
    <mergeCell ref="H38:K38"/>
    <mergeCell ref="H52:K52"/>
    <mergeCell ref="A47:B47"/>
    <mergeCell ref="H47:K47"/>
    <mergeCell ref="A48:B48"/>
    <mergeCell ref="H48:K48"/>
    <mergeCell ref="A49:B49"/>
    <mergeCell ref="H49:K49"/>
    <mergeCell ref="H44:K44"/>
    <mergeCell ref="A45:B45"/>
    <mergeCell ref="H45:K45"/>
    <mergeCell ref="A46:B46"/>
    <mergeCell ref="H46:K46"/>
    <mergeCell ref="A60:B60"/>
    <mergeCell ref="A61:B6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tabSelected="1" zoomScale="90" zoomScaleNormal="90" workbookViewId="0">
      <selection sqref="A1:L1"/>
    </sheetView>
  </sheetViews>
  <sheetFormatPr defaultRowHeight="15.75"/>
  <cols>
    <col min="1" max="1" width="26.875" style="2" customWidth="1"/>
    <col min="2" max="2" width="13.625" style="2" customWidth="1"/>
    <col min="3" max="3" width="12.375" style="2" customWidth="1"/>
    <col min="4" max="4" width="9.375" style="2" customWidth="1"/>
    <col min="5" max="5" width="16.25" style="2" customWidth="1"/>
    <col min="6" max="6" width="15.375" style="2" customWidth="1"/>
    <col min="7" max="7" width="12.25" style="2" customWidth="1"/>
    <col min="8" max="9" width="12.5" style="2" customWidth="1"/>
    <col min="10" max="10" width="10" style="2" customWidth="1"/>
    <col min="11" max="11" width="9" style="2"/>
    <col min="12" max="12" width="13" style="2" customWidth="1"/>
    <col min="13" max="14" width="9" style="3"/>
    <col min="15" max="15" width="14.875" style="3" customWidth="1"/>
    <col min="16" max="16384" width="9" style="3"/>
  </cols>
  <sheetData>
    <row r="1" spans="1:12">
      <c r="A1" s="59" t="s">
        <v>220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" customHeight="1">
      <c r="A2" s="67" t="s">
        <v>49</v>
      </c>
      <c r="B2" s="67" t="s">
        <v>46</v>
      </c>
      <c r="C2" s="68" t="s">
        <v>36</v>
      </c>
      <c r="D2" s="68"/>
      <c r="E2" s="68"/>
      <c r="F2" s="68"/>
      <c r="G2" s="68"/>
      <c r="H2" s="67" t="s">
        <v>48</v>
      </c>
      <c r="I2" s="68" t="s">
        <v>42</v>
      </c>
      <c r="J2" s="68"/>
      <c r="K2" s="68"/>
      <c r="L2" s="68"/>
    </row>
    <row r="3" spans="1:12" ht="78.75">
      <c r="A3" s="67"/>
      <c r="B3" s="67"/>
      <c r="C3" s="6" t="s">
        <v>37</v>
      </c>
      <c r="D3" s="6" t="s">
        <v>38</v>
      </c>
      <c r="E3" s="6" t="s">
        <v>39</v>
      </c>
      <c r="F3" s="6" t="s">
        <v>40</v>
      </c>
      <c r="G3" s="6" t="s">
        <v>41</v>
      </c>
      <c r="H3" s="67"/>
      <c r="I3" s="6" t="s">
        <v>37</v>
      </c>
      <c r="J3" s="6" t="s">
        <v>43</v>
      </c>
      <c r="K3" s="6" t="s">
        <v>38</v>
      </c>
      <c r="L3" s="6" t="s">
        <v>41</v>
      </c>
    </row>
    <row r="4" spans="1:12">
      <c r="A4" s="7" t="s">
        <v>69</v>
      </c>
      <c r="B4" s="32">
        <v>114</v>
      </c>
      <c r="C4" s="32">
        <v>80</v>
      </c>
      <c r="D4" s="32">
        <v>0</v>
      </c>
      <c r="E4" s="32">
        <v>28</v>
      </c>
      <c r="F4" s="32">
        <v>2</v>
      </c>
      <c r="G4" s="32">
        <v>4</v>
      </c>
      <c r="H4" s="32">
        <v>11</v>
      </c>
      <c r="I4" s="32">
        <v>1</v>
      </c>
      <c r="J4" s="32">
        <v>10</v>
      </c>
      <c r="K4" s="32">
        <v>0</v>
      </c>
      <c r="L4" s="32">
        <v>0</v>
      </c>
    </row>
    <row r="5" spans="1:12">
      <c r="A5" s="7" t="s">
        <v>98</v>
      </c>
      <c r="B5" s="33">
        <v>101</v>
      </c>
      <c r="C5" s="33">
        <v>44</v>
      </c>
      <c r="D5" s="37">
        <v>0</v>
      </c>
      <c r="E5" s="33">
        <v>21</v>
      </c>
      <c r="F5" s="33">
        <v>0</v>
      </c>
      <c r="G5" s="33">
        <v>36</v>
      </c>
      <c r="H5" s="33">
        <v>13</v>
      </c>
      <c r="I5" s="33">
        <v>0</v>
      </c>
      <c r="J5" s="33">
        <v>13</v>
      </c>
      <c r="K5" s="33">
        <v>0</v>
      </c>
      <c r="L5" s="33">
        <v>0</v>
      </c>
    </row>
    <row r="6" spans="1:12">
      <c r="A6" s="7" t="s">
        <v>72</v>
      </c>
      <c r="B6" s="33">
        <v>105</v>
      </c>
      <c r="C6" s="33">
        <v>63</v>
      </c>
      <c r="D6" s="33">
        <v>0</v>
      </c>
      <c r="E6" s="33">
        <v>31</v>
      </c>
      <c r="F6" s="33">
        <v>0</v>
      </c>
      <c r="G6" s="33">
        <v>11</v>
      </c>
      <c r="H6" s="33">
        <v>17</v>
      </c>
      <c r="I6" s="33">
        <v>1</v>
      </c>
      <c r="J6" s="33">
        <v>14</v>
      </c>
      <c r="K6" s="33">
        <v>1</v>
      </c>
      <c r="L6" s="33">
        <v>1</v>
      </c>
    </row>
    <row r="7" spans="1:12">
      <c r="A7" s="7" t="s">
        <v>61</v>
      </c>
      <c r="B7" s="32">
        <v>32</v>
      </c>
      <c r="C7" s="32">
        <v>8</v>
      </c>
      <c r="D7" s="32">
        <v>0</v>
      </c>
      <c r="E7" s="32">
        <v>18</v>
      </c>
      <c r="F7" s="32">
        <v>1</v>
      </c>
      <c r="G7" s="32">
        <v>5</v>
      </c>
      <c r="H7" s="32">
        <v>23</v>
      </c>
      <c r="I7" s="32">
        <v>1</v>
      </c>
      <c r="J7" s="32">
        <v>22</v>
      </c>
      <c r="K7" s="32">
        <v>0</v>
      </c>
      <c r="L7" s="32">
        <v>0</v>
      </c>
    </row>
    <row r="8" spans="1:12">
      <c r="A8" s="7" t="s">
        <v>62</v>
      </c>
      <c r="B8" s="32">
        <v>52</v>
      </c>
      <c r="C8" s="32">
        <v>14</v>
      </c>
      <c r="D8" s="32">
        <v>0</v>
      </c>
      <c r="E8" s="32">
        <v>18</v>
      </c>
      <c r="F8" s="32">
        <v>0</v>
      </c>
      <c r="G8" s="32">
        <v>20</v>
      </c>
      <c r="H8" s="32">
        <v>4</v>
      </c>
      <c r="I8" s="32">
        <v>2</v>
      </c>
      <c r="J8" s="32">
        <v>2</v>
      </c>
      <c r="K8" s="37">
        <v>0</v>
      </c>
      <c r="L8" s="37">
        <v>0</v>
      </c>
    </row>
    <row r="9" spans="1:12">
      <c r="A9" s="7" t="s">
        <v>59</v>
      </c>
      <c r="B9" s="32">
        <v>13</v>
      </c>
      <c r="C9" s="32">
        <v>10</v>
      </c>
      <c r="D9" s="32">
        <v>0</v>
      </c>
      <c r="E9" s="32">
        <v>0</v>
      </c>
      <c r="F9" s="32">
        <v>0</v>
      </c>
      <c r="G9" s="32">
        <v>3</v>
      </c>
      <c r="H9" s="32">
        <v>0</v>
      </c>
      <c r="I9" s="32">
        <v>0</v>
      </c>
      <c r="J9" s="37">
        <v>0</v>
      </c>
      <c r="K9" s="37">
        <v>0</v>
      </c>
      <c r="L9" s="37">
        <v>0</v>
      </c>
    </row>
    <row r="10" spans="1:12">
      <c r="A10" s="7" t="s">
        <v>60</v>
      </c>
      <c r="B10" s="32">
        <v>26</v>
      </c>
      <c r="C10" s="32">
        <v>9</v>
      </c>
      <c r="D10" s="32">
        <v>1</v>
      </c>
      <c r="E10" s="32">
        <v>7</v>
      </c>
      <c r="F10" s="32">
        <v>0</v>
      </c>
      <c r="G10" s="32">
        <v>9</v>
      </c>
      <c r="H10" s="32">
        <v>9</v>
      </c>
      <c r="I10" s="32">
        <v>3</v>
      </c>
      <c r="J10" s="32">
        <v>5</v>
      </c>
      <c r="K10" s="32">
        <v>1</v>
      </c>
      <c r="L10" s="32">
        <v>0</v>
      </c>
    </row>
    <row r="11" spans="1:12">
      <c r="A11" s="7" t="s">
        <v>63</v>
      </c>
      <c r="B11" s="32">
        <v>11</v>
      </c>
      <c r="C11" s="32">
        <v>9</v>
      </c>
      <c r="D11" s="32">
        <v>0</v>
      </c>
      <c r="E11" s="32">
        <v>2</v>
      </c>
      <c r="F11" s="32">
        <v>0</v>
      </c>
      <c r="G11" s="32">
        <v>0</v>
      </c>
      <c r="H11" s="32">
        <v>0</v>
      </c>
      <c r="I11" s="32">
        <v>0</v>
      </c>
      <c r="J11" s="37">
        <v>0</v>
      </c>
      <c r="K11" s="37">
        <v>0</v>
      </c>
      <c r="L11" s="37">
        <v>0</v>
      </c>
    </row>
    <row r="12" spans="1:12">
      <c r="A12" s="7" t="s">
        <v>64</v>
      </c>
      <c r="B12" s="33">
        <v>5</v>
      </c>
      <c r="C12" s="33">
        <v>4</v>
      </c>
      <c r="D12" s="33">
        <v>0</v>
      </c>
      <c r="E12" s="33">
        <v>1</v>
      </c>
      <c r="F12" s="33">
        <v>0</v>
      </c>
      <c r="G12" s="33">
        <v>0</v>
      </c>
      <c r="H12" s="32">
        <v>0</v>
      </c>
      <c r="I12" s="32">
        <v>0</v>
      </c>
      <c r="J12" s="37">
        <v>0</v>
      </c>
      <c r="K12" s="37">
        <v>0</v>
      </c>
      <c r="L12" s="37">
        <v>0</v>
      </c>
    </row>
    <row r="13" spans="1:12">
      <c r="A13" s="7" t="s">
        <v>65</v>
      </c>
      <c r="B13" s="33">
        <v>8</v>
      </c>
      <c r="C13" s="33">
        <v>0</v>
      </c>
      <c r="D13" s="33">
        <v>0</v>
      </c>
      <c r="E13" s="33">
        <v>0</v>
      </c>
      <c r="F13" s="33">
        <v>0</v>
      </c>
      <c r="G13" s="33">
        <v>8</v>
      </c>
      <c r="H13" s="32">
        <v>0</v>
      </c>
      <c r="I13" s="32">
        <v>0</v>
      </c>
      <c r="J13" s="37">
        <v>0</v>
      </c>
      <c r="K13" s="37">
        <v>0</v>
      </c>
      <c r="L13" s="37">
        <v>0</v>
      </c>
    </row>
    <row r="14" spans="1:12">
      <c r="A14" s="7" t="s">
        <v>66</v>
      </c>
      <c r="B14" s="33">
        <v>8</v>
      </c>
      <c r="C14" s="33">
        <v>4</v>
      </c>
      <c r="D14" s="33">
        <v>0</v>
      </c>
      <c r="E14" s="33">
        <v>4</v>
      </c>
      <c r="F14" s="33">
        <v>0</v>
      </c>
      <c r="G14" s="33">
        <v>0</v>
      </c>
      <c r="H14" s="32">
        <v>0</v>
      </c>
      <c r="I14" s="32">
        <v>0</v>
      </c>
      <c r="J14" s="37">
        <v>0</v>
      </c>
      <c r="K14" s="37">
        <v>0</v>
      </c>
      <c r="L14" s="37">
        <v>0</v>
      </c>
    </row>
    <row r="15" spans="1:12">
      <c r="A15" s="7" t="s">
        <v>67</v>
      </c>
      <c r="B15" s="32">
        <v>24</v>
      </c>
      <c r="C15" s="32">
        <v>13</v>
      </c>
      <c r="D15" s="32">
        <v>0</v>
      </c>
      <c r="E15" s="32">
        <v>7</v>
      </c>
      <c r="F15" s="32">
        <v>0</v>
      </c>
      <c r="G15" s="32">
        <v>4</v>
      </c>
      <c r="H15" s="32">
        <v>5</v>
      </c>
      <c r="I15" s="32">
        <v>3</v>
      </c>
      <c r="J15" s="32">
        <v>2</v>
      </c>
      <c r="K15" s="32">
        <v>0</v>
      </c>
      <c r="L15" s="32">
        <v>0</v>
      </c>
    </row>
    <row r="16" spans="1:12">
      <c r="A16" s="7" t="s">
        <v>68</v>
      </c>
      <c r="B16" s="32">
        <v>8</v>
      </c>
      <c r="C16" s="32">
        <v>5</v>
      </c>
      <c r="D16" s="32">
        <v>0</v>
      </c>
      <c r="E16" s="32">
        <v>2</v>
      </c>
      <c r="F16" s="32">
        <v>0</v>
      </c>
      <c r="G16" s="32">
        <v>1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</row>
    <row r="17" spans="1:15">
      <c r="A17" s="35" t="s">
        <v>71</v>
      </c>
      <c r="B17" s="36">
        <v>8</v>
      </c>
      <c r="C17" s="36">
        <v>2</v>
      </c>
      <c r="D17" s="36">
        <v>2</v>
      </c>
      <c r="E17" s="36">
        <v>1</v>
      </c>
      <c r="F17" s="36">
        <v>0</v>
      </c>
      <c r="G17" s="36">
        <v>3</v>
      </c>
      <c r="H17" s="36">
        <v>0</v>
      </c>
      <c r="I17" s="36">
        <v>0</v>
      </c>
      <c r="J17" s="37">
        <v>0</v>
      </c>
      <c r="K17" s="37">
        <v>0</v>
      </c>
      <c r="L17" s="37">
        <v>0</v>
      </c>
    </row>
    <row r="18" spans="1:15">
      <c r="A18" s="7" t="s">
        <v>70</v>
      </c>
      <c r="B18" s="37">
        <v>23</v>
      </c>
      <c r="C18" s="37">
        <v>12</v>
      </c>
      <c r="D18" s="37">
        <v>0</v>
      </c>
      <c r="E18" s="37">
        <v>5</v>
      </c>
      <c r="F18" s="37">
        <v>0</v>
      </c>
      <c r="G18" s="37">
        <v>6</v>
      </c>
      <c r="H18" s="37">
        <v>6</v>
      </c>
      <c r="I18" s="37">
        <v>2</v>
      </c>
      <c r="J18" s="37">
        <v>4</v>
      </c>
      <c r="K18" s="37">
        <v>0</v>
      </c>
      <c r="L18" s="37">
        <v>0</v>
      </c>
    </row>
    <row r="19" spans="1:15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5">
      <c r="A20" s="7" t="s">
        <v>50</v>
      </c>
      <c r="B20" s="48">
        <f t="shared" ref="B20:L20" si="0">SUM(B4:B19)</f>
        <v>538</v>
      </c>
      <c r="C20" s="9">
        <f t="shared" si="0"/>
        <v>277</v>
      </c>
      <c r="D20" s="9">
        <f t="shared" si="0"/>
        <v>3</v>
      </c>
      <c r="E20" s="9">
        <f t="shared" si="0"/>
        <v>145</v>
      </c>
      <c r="F20" s="9">
        <f t="shared" si="0"/>
        <v>3</v>
      </c>
      <c r="G20" s="48">
        <f t="shared" si="0"/>
        <v>110</v>
      </c>
      <c r="H20" s="48">
        <f t="shared" si="0"/>
        <v>88</v>
      </c>
      <c r="I20" s="48">
        <f t="shared" si="0"/>
        <v>13</v>
      </c>
      <c r="J20" s="48">
        <f t="shared" si="0"/>
        <v>72</v>
      </c>
      <c r="K20" s="5">
        <f t="shared" si="0"/>
        <v>2</v>
      </c>
      <c r="L20" s="5">
        <f t="shared" si="0"/>
        <v>1</v>
      </c>
    </row>
    <row r="22" spans="1:15" ht="35.25" customHeight="1">
      <c r="A22" s="80" t="s">
        <v>57</v>
      </c>
      <c r="B22" s="80"/>
      <c r="C22" s="80"/>
      <c r="D22" s="80"/>
      <c r="E22" s="80"/>
      <c r="H22" s="81" t="s">
        <v>58</v>
      </c>
      <c r="I22" s="82"/>
      <c r="J22" s="82"/>
      <c r="K22" s="82"/>
      <c r="L22" s="82"/>
      <c r="M22" s="82"/>
      <c r="N22" s="82"/>
      <c r="O22" s="83"/>
    </row>
    <row r="23" spans="1:15" ht="49.5" customHeight="1">
      <c r="A23" s="67" t="s">
        <v>44</v>
      </c>
      <c r="B23" s="67"/>
      <c r="C23" s="67"/>
      <c r="D23" s="67"/>
      <c r="E23" s="6" t="s">
        <v>45</v>
      </c>
      <c r="H23" s="67" t="s">
        <v>47</v>
      </c>
      <c r="I23" s="67"/>
      <c r="J23" s="67"/>
      <c r="K23" s="67"/>
      <c r="L23" s="67"/>
      <c r="M23" s="67"/>
      <c r="N23" s="67"/>
      <c r="O23" s="6" t="s">
        <v>45</v>
      </c>
    </row>
    <row r="24" spans="1:15" ht="18.75">
      <c r="A24" s="74" t="s">
        <v>76</v>
      </c>
      <c r="B24" s="74"/>
      <c r="C24" s="74"/>
      <c r="D24" s="75"/>
      <c r="E24" s="7">
        <f>23+4+21+2+1+5+1+2+1+6+1+1</f>
        <v>68</v>
      </c>
      <c r="H24" s="57" t="s">
        <v>95</v>
      </c>
      <c r="I24" s="57"/>
      <c r="J24" s="57"/>
      <c r="K24" s="57"/>
      <c r="L24" s="57"/>
      <c r="M24" s="57"/>
      <c r="N24" s="57"/>
      <c r="O24" s="4">
        <f>6+7+2+2+1</f>
        <v>18</v>
      </c>
    </row>
    <row r="25" spans="1:15" ht="15.75" customHeight="1">
      <c r="A25" s="57" t="s">
        <v>145</v>
      </c>
      <c r="B25" s="57"/>
      <c r="C25" s="57"/>
      <c r="D25" s="57"/>
      <c r="E25" s="7">
        <f>1+4+3+1+1+1</f>
        <v>11</v>
      </c>
      <c r="H25" s="57" t="s">
        <v>96</v>
      </c>
      <c r="I25" s="57"/>
      <c r="J25" s="57"/>
      <c r="K25" s="57"/>
      <c r="L25" s="57"/>
      <c r="M25" s="57"/>
      <c r="N25" s="57"/>
      <c r="O25" s="4">
        <f>2+1+1+1+1+1</f>
        <v>7</v>
      </c>
    </row>
    <row r="26" spans="1:15" ht="15.75" customHeight="1">
      <c r="A26" s="57" t="s">
        <v>135</v>
      </c>
      <c r="B26" s="57"/>
      <c r="C26" s="57"/>
      <c r="D26" s="57"/>
      <c r="E26" s="7">
        <f>8+2+2+2+2+1</f>
        <v>17</v>
      </c>
      <c r="H26" s="57" t="s">
        <v>97</v>
      </c>
      <c r="I26" s="57"/>
      <c r="J26" s="57"/>
      <c r="K26" s="57"/>
      <c r="L26" s="57"/>
      <c r="M26" s="57"/>
      <c r="N26" s="57"/>
      <c r="O26" s="4">
        <f>1+4+2+1</f>
        <v>8</v>
      </c>
    </row>
    <row r="27" spans="1:15" ht="35.25" customHeight="1">
      <c r="A27" s="57" t="s">
        <v>86</v>
      </c>
      <c r="B27" s="57"/>
      <c r="C27" s="57"/>
      <c r="D27" s="57"/>
      <c r="E27" s="7">
        <f>1</f>
        <v>1</v>
      </c>
      <c r="H27" s="57" t="s">
        <v>183</v>
      </c>
      <c r="I27" s="57"/>
      <c r="J27" s="57"/>
      <c r="K27" s="57"/>
      <c r="L27" s="57"/>
      <c r="M27" s="57"/>
      <c r="N27" s="57"/>
      <c r="O27" s="4">
        <f>2+1</f>
        <v>3</v>
      </c>
    </row>
    <row r="28" spans="1:15" ht="18.75">
      <c r="A28" s="57" t="s">
        <v>150</v>
      </c>
      <c r="B28" s="57"/>
      <c r="C28" s="57"/>
      <c r="D28" s="57"/>
      <c r="E28" s="7">
        <f>1+2+2+1+1</f>
        <v>7</v>
      </c>
      <c r="H28" s="57" t="s">
        <v>143</v>
      </c>
      <c r="I28" s="57"/>
      <c r="J28" s="57"/>
      <c r="K28" s="57"/>
      <c r="L28" s="57"/>
      <c r="M28" s="57"/>
      <c r="N28" s="57"/>
      <c r="O28" s="4">
        <f>1</f>
        <v>1</v>
      </c>
    </row>
    <row r="29" spans="1:15" ht="18.75">
      <c r="A29" s="57" t="s">
        <v>147</v>
      </c>
      <c r="B29" s="57"/>
      <c r="C29" s="57"/>
      <c r="D29" s="57"/>
      <c r="E29" s="7">
        <f>1+3+4+1+2</f>
        <v>11</v>
      </c>
      <c r="H29" s="57" t="s">
        <v>182</v>
      </c>
      <c r="I29" s="57"/>
      <c r="J29" s="57"/>
      <c r="K29" s="57"/>
      <c r="L29" s="57"/>
      <c r="M29" s="57"/>
      <c r="N29" s="57"/>
      <c r="O29" s="4">
        <f>1</f>
        <v>1</v>
      </c>
    </row>
    <row r="30" spans="1:15" ht="23.25" customHeight="1">
      <c r="A30" s="57" t="s">
        <v>139</v>
      </c>
      <c r="B30" s="57"/>
      <c r="C30" s="57"/>
      <c r="D30" s="57"/>
      <c r="E30" s="7">
        <f>1+1+2+1</f>
        <v>5</v>
      </c>
      <c r="H30" s="57" t="s">
        <v>115</v>
      </c>
      <c r="I30" s="57"/>
      <c r="J30" s="57"/>
      <c r="K30" s="57"/>
      <c r="L30" s="57"/>
      <c r="M30" s="57"/>
      <c r="N30" s="57"/>
      <c r="O30" s="4">
        <f>2+4+2</f>
        <v>8</v>
      </c>
    </row>
    <row r="31" spans="1:15" ht="27.75" customHeight="1">
      <c r="A31" s="57" t="s">
        <v>87</v>
      </c>
      <c r="B31" s="57"/>
      <c r="C31" s="57"/>
      <c r="D31" s="57"/>
      <c r="E31" s="7">
        <f>1+1</f>
        <v>2</v>
      </c>
      <c r="H31" s="57" t="s">
        <v>116</v>
      </c>
      <c r="I31" s="57"/>
      <c r="J31" s="57"/>
      <c r="K31" s="57"/>
      <c r="L31" s="57"/>
      <c r="M31" s="57"/>
      <c r="N31" s="57"/>
      <c r="O31" s="4">
        <f>2+3+4+1</f>
        <v>10</v>
      </c>
    </row>
    <row r="32" spans="1:15" ht="18.75">
      <c r="A32" s="57" t="s">
        <v>137</v>
      </c>
      <c r="B32" s="57"/>
      <c r="C32" s="57"/>
      <c r="D32" s="57"/>
      <c r="E32" s="7">
        <f>4+4+2+2+2+1+1</f>
        <v>16</v>
      </c>
      <c r="H32" s="57" t="s">
        <v>117</v>
      </c>
      <c r="I32" s="57"/>
      <c r="J32" s="57"/>
      <c r="K32" s="57"/>
      <c r="L32" s="57"/>
      <c r="M32" s="57"/>
      <c r="N32" s="57"/>
      <c r="O32" s="4">
        <v>1</v>
      </c>
    </row>
    <row r="33" spans="1:15" ht="46.5" customHeight="1">
      <c r="A33" s="57" t="s">
        <v>136</v>
      </c>
      <c r="B33" s="57"/>
      <c r="C33" s="57"/>
      <c r="D33" s="57"/>
      <c r="E33" s="7">
        <f>3+3+2</f>
        <v>8</v>
      </c>
      <c r="H33" s="57" t="s">
        <v>118</v>
      </c>
      <c r="I33" s="57"/>
      <c r="J33" s="57"/>
      <c r="K33" s="57"/>
      <c r="L33" s="57"/>
      <c r="M33" s="57"/>
      <c r="N33" s="57"/>
      <c r="O33" s="4">
        <v>1</v>
      </c>
    </row>
    <row r="34" spans="1:15" ht="18.75">
      <c r="A34" s="57" t="s">
        <v>77</v>
      </c>
      <c r="B34" s="57"/>
      <c r="C34" s="57"/>
      <c r="D34" s="57"/>
      <c r="E34" s="7">
        <f>1+6+1</f>
        <v>8</v>
      </c>
      <c r="H34" s="57" t="s">
        <v>119</v>
      </c>
      <c r="I34" s="57"/>
      <c r="J34" s="57"/>
      <c r="K34" s="57"/>
      <c r="L34" s="57"/>
      <c r="M34" s="57"/>
      <c r="N34" s="57"/>
      <c r="O34" s="4">
        <v>1</v>
      </c>
    </row>
    <row r="35" spans="1:15" ht="15.75" customHeight="1">
      <c r="A35" s="57" t="s">
        <v>88</v>
      </c>
      <c r="B35" s="57"/>
      <c r="C35" s="57"/>
      <c r="D35" s="57"/>
      <c r="E35" s="7">
        <f>5+1+1+1</f>
        <v>8</v>
      </c>
      <c r="H35" s="57" t="s">
        <v>120</v>
      </c>
      <c r="I35" s="57"/>
      <c r="J35" s="57"/>
      <c r="K35" s="57"/>
      <c r="L35" s="57"/>
      <c r="M35" s="57"/>
      <c r="N35" s="57"/>
      <c r="O35" s="4">
        <v>1</v>
      </c>
    </row>
    <row r="36" spans="1:15" ht="38.25" customHeight="1">
      <c r="A36" s="57" t="s">
        <v>75</v>
      </c>
      <c r="B36" s="57"/>
      <c r="C36" s="57"/>
      <c r="D36" s="57"/>
      <c r="E36" s="7">
        <f>6+1+2+2+1+2+2</f>
        <v>16</v>
      </c>
      <c r="H36" s="57" t="s">
        <v>170</v>
      </c>
      <c r="I36" s="84"/>
      <c r="J36" s="84"/>
      <c r="K36" s="84"/>
      <c r="L36" s="84"/>
      <c r="M36" s="84"/>
      <c r="N36" s="84"/>
      <c r="O36" s="4">
        <f>1</f>
        <v>1</v>
      </c>
    </row>
    <row r="37" spans="1:15" ht="18.75">
      <c r="A37" s="74" t="s">
        <v>141</v>
      </c>
      <c r="B37" s="74"/>
      <c r="C37" s="74"/>
      <c r="D37" s="75"/>
      <c r="E37" s="7">
        <f>1+1</f>
        <v>2</v>
      </c>
      <c r="H37" s="57" t="s">
        <v>190</v>
      </c>
      <c r="I37" s="57"/>
      <c r="J37" s="57"/>
      <c r="K37" s="57"/>
      <c r="L37" s="57"/>
      <c r="M37" s="57"/>
      <c r="N37" s="57"/>
      <c r="O37" s="4">
        <v>1</v>
      </c>
    </row>
    <row r="38" spans="1:15" ht="38.25" customHeight="1">
      <c r="A38" s="55" t="s">
        <v>138</v>
      </c>
      <c r="B38" s="63"/>
      <c r="C38" s="63"/>
      <c r="D38" s="56"/>
      <c r="E38" s="7">
        <f>6+5</f>
        <v>11</v>
      </c>
      <c r="H38" s="57" t="s">
        <v>191</v>
      </c>
      <c r="I38" s="57"/>
      <c r="J38" s="57"/>
      <c r="K38" s="57"/>
      <c r="L38" s="57"/>
      <c r="M38" s="57"/>
      <c r="N38" s="57"/>
      <c r="O38" s="4">
        <v>1</v>
      </c>
    </row>
    <row r="39" spans="1:15" ht="15.75" customHeight="1">
      <c r="A39" s="57" t="s">
        <v>146</v>
      </c>
      <c r="B39" s="57"/>
      <c r="C39" s="57"/>
      <c r="D39" s="57"/>
      <c r="E39" s="7">
        <f>2+2+1</f>
        <v>5</v>
      </c>
      <c r="H39" s="57" t="s">
        <v>192</v>
      </c>
      <c r="I39" s="57"/>
      <c r="J39" s="57"/>
      <c r="K39" s="57"/>
      <c r="L39" s="57"/>
      <c r="M39" s="57"/>
      <c r="N39" s="57"/>
      <c r="O39" s="4">
        <v>1</v>
      </c>
    </row>
    <row r="40" spans="1:15" ht="15.75" customHeight="1">
      <c r="A40" s="57" t="s">
        <v>90</v>
      </c>
      <c r="B40" s="57"/>
      <c r="C40" s="57"/>
      <c r="D40" s="57"/>
      <c r="E40" s="7">
        <f>1</f>
        <v>1</v>
      </c>
      <c r="H40" s="57" t="s">
        <v>186</v>
      </c>
      <c r="I40" s="57"/>
      <c r="J40" s="57"/>
      <c r="K40" s="57"/>
      <c r="L40" s="57"/>
      <c r="M40" s="57"/>
      <c r="N40" s="57"/>
      <c r="O40" s="4">
        <f>1</f>
        <v>1</v>
      </c>
    </row>
    <row r="41" spans="1:15" ht="35.25" customHeight="1">
      <c r="A41" s="55" t="s">
        <v>124</v>
      </c>
      <c r="B41" s="63"/>
      <c r="C41" s="63"/>
      <c r="D41" s="56"/>
      <c r="E41" s="7">
        <f>1+1+4+1</f>
        <v>7</v>
      </c>
      <c r="H41" s="57" t="s">
        <v>193</v>
      </c>
      <c r="I41" s="57"/>
      <c r="J41" s="57"/>
      <c r="K41" s="57"/>
      <c r="L41" s="57"/>
      <c r="M41" s="57"/>
      <c r="N41" s="57"/>
      <c r="O41" s="4">
        <f>1</f>
        <v>1</v>
      </c>
    </row>
    <row r="42" spans="1:15" ht="36.75" customHeight="1">
      <c r="A42" s="57" t="s">
        <v>143</v>
      </c>
      <c r="B42" s="57"/>
      <c r="C42" s="57"/>
      <c r="D42" s="57"/>
      <c r="E42" s="7">
        <f>2+3+1+1+1</f>
        <v>8</v>
      </c>
      <c r="H42" s="57" t="s">
        <v>194</v>
      </c>
      <c r="I42" s="57"/>
      <c r="J42" s="57"/>
      <c r="K42" s="57"/>
      <c r="L42" s="57"/>
      <c r="M42" s="57"/>
      <c r="N42" s="57"/>
      <c r="O42" s="4">
        <f>1</f>
        <v>1</v>
      </c>
    </row>
    <row r="43" spans="1:15" ht="31.5" customHeight="1">
      <c r="A43" s="57" t="s">
        <v>181</v>
      </c>
      <c r="B43" s="57"/>
      <c r="C43" s="57"/>
      <c r="D43" s="57"/>
      <c r="E43" s="7">
        <f>1+1+1</f>
        <v>3</v>
      </c>
      <c r="H43" s="57" t="s">
        <v>195</v>
      </c>
      <c r="I43" s="57"/>
      <c r="J43" s="57"/>
      <c r="K43" s="57"/>
      <c r="L43" s="57"/>
      <c r="M43" s="57"/>
      <c r="N43" s="57"/>
      <c r="O43" s="4">
        <f>1</f>
        <v>1</v>
      </c>
    </row>
    <row r="44" spans="1:15" ht="33.75" customHeight="1">
      <c r="A44" s="57" t="s">
        <v>91</v>
      </c>
      <c r="B44" s="57"/>
      <c r="C44" s="57"/>
      <c r="D44" s="57"/>
      <c r="E44" s="7">
        <f>1</f>
        <v>1</v>
      </c>
      <c r="H44" s="57" t="s">
        <v>196</v>
      </c>
      <c r="I44" s="57"/>
      <c r="J44" s="57"/>
      <c r="K44" s="57"/>
      <c r="L44" s="57"/>
      <c r="M44" s="57"/>
      <c r="N44" s="57"/>
      <c r="O44" s="4">
        <f>1</f>
        <v>1</v>
      </c>
    </row>
    <row r="45" spans="1:15" ht="18.75" customHeight="1">
      <c r="A45" s="85" t="s">
        <v>129</v>
      </c>
      <c r="B45" s="86"/>
      <c r="C45" s="86"/>
      <c r="D45" s="87"/>
      <c r="E45" s="7">
        <f>2+1+2</f>
        <v>5</v>
      </c>
      <c r="H45" s="57" t="s">
        <v>175</v>
      </c>
      <c r="I45" s="57"/>
      <c r="J45" s="57"/>
      <c r="K45" s="57"/>
      <c r="L45" s="57"/>
      <c r="M45" s="57"/>
      <c r="N45" s="57"/>
      <c r="O45" s="4">
        <f>1</f>
        <v>1</v>
      </c>
    </row>
    <row r="46" spans="1:15" ht="18.75">
      <c r="A46" s="60"/>
      <c r="B46" s="60"/>
      <c r="C46" s="60"/>
      <c r="D46" s="60"/>
      <c r="E46" s="7"/>
      <c r="H46" s="57" t="s">
        <v>197</v>
      </c>
      <c r="I46" s="57"/>
      <c r="J46" s="57"/>
      <c r="K46" s="57"/>
      <c r="L46" s="57"/>
      <c r="M46" s="57"/>
      <c r="N46" s="57"/>
      <c r="O46" s="4">
        <f>1</f>
        <v>1</v>
      </c>
    </row>
    <row r="47" spans="1:15" ht="18.75">
      <c r="A47" s="57" t="s">
        <v>92</v>
      </c>
      <c r="B47" s="57"/>
      <c r="C47" s="57"/>
      <c r="D47" s="57"/>
      <c r="E47" s="7">
        <f>1</f>
        <v>1</v>
      </c>
      <c r="H47" s="57" t="s">
        <v>135</v>
      </c>
      <c r="I47" s="57"/>
      <c r="J47" s="57"/>
      <c r="K47" s="57"/>
      <c r="L47" s="57"/>
      <c r="M47" s="57"/>
      <c r="N47" s="57"/>
      <c r="O47" s="4">
        <f>1</f>
        <v>1</v>
      </c>
    </row>
    <row r="48" spans="1:15" ht="18.75">
      <c r="A48" s="57" t="s">
        <v>93</v>
      </c>
      <c r="B48" s="57"/>
      <c r="C48" s="57"/>
      <c r="D48" s="57"/>
      <c r="E48" s="7">
        <f>3</f>
        <v>3</v>
      </c>
      <c r="H48" s="57" t="s">
        <v>204</v>
      </c>
      <c r="I48" s="57"/>
      <c r="J48" s="57"/>
      <c r="K48" s="57"/>
      <c r="L48" s="57"/>
      <c r="M48" s="57"/>
      <c r="N48" s="57"/>
      <c r="O48" s="4">
        <v>1</v>
      </c>
    </row>
    <row r="49" spans="1:15" ht="39" customHeight="1">
      <c r="A49" s="57" t="s">
        <v>94</v>
      </c>
      <c r="B49" s="57"/>
      <c r="C49" s="57"/>
      <c r="D49" s="57"/>
      <c r="E49" s="7">
        <f>2+1</f>
        <v>3</v>
      </c>
      <c r="H49" s="57" t="s">
        <v>125</v>
      </c>
      <c r="I49" s="57"/>
      <c r="J49" s="57"/>
      <c r="K49" s="57"/>
      <c r="L49" s="57"/>
      <c r="M49" s="57"/>
      <c r="N49" s="57"/>
      <c r="O49" s="4">
        <f>1</f>
        <v>1</v>
      </c>
    </row>
    <row r="50" spans="1:15" ht="36" customHeight="1">
      <c r="A50" s="57" t="s">
        <v>140</v>
      </c>
      <c r="B50" s="57"/>
      <c r="C50" s="57"/>
      <c r="D50" s="57"/>
      <c r="E50" s="7">
        <f>1+1+1+2</f>
        <v>5</v>
      </c>
      <c r="H50" s="57" t="s">
        <v>77</v>
      </c>
      <c r="I50" s="57"/>
      <c r="J50" s="57"/>
      <c r="K50" s="57"/>
      <c r="L50" s="57"/>
      <c r="M50" s="57"/>
      <c r="N50" s="57"/>
      <c r="O50" s="4">
        <f>2</f>
        <v>2</v>
      </c>
    </row>
    <row r="51" spans="1:15" ht="40.5" customHeight="1">
      <c r="A51" s="55" t="s">
        <v>125</v>
      </c>
      <c r="B51" s="63"/>
      <c r="C51" s="63"/>
      <c r="D51" s="56"/>
      <c r="E51" s="7">
        <f>1+3</f>
        <v>4</v>
      </c>
      <c r="H51" s="57" t="s">
        <v>205</v>
      </c>
      <c r="I51" s="57"/>
      <c r="J51" s="57"/>
      <c r="K51" s="57"/>
      <c r="L51" s="57"/>
      <c r="M51" s="57"/>
      <c r="N51" s="57"/>
      <c r="O51" s="4">
        <f>1+1</f>
        <v>2</v>
      </c>
    </row>
    <row r="52" spans="1:15" ht="33.75" customHeight="1">
      <c r="A52" s="55" t="s">
        <v>127</v>
      </c>
      <c r="B52" s="63"/>
      <c r="C52" s="63"/>
      <c r="D52" s="56"/>
      <c r="E52" s="7">
        <f>2+2+1</f>
        <v>5</v>
      </c>
      <c r="H52" s="57" t="s">
        <v>143</v>
      </c>
      <c r="I52" s="57"/>
      <c r="J52" s="57"/>
      <c r="K52" s="57"/>
      <c r="L52" s="57"/>
      <c r="M52" s="57"/>
      <c r="N52" s="57"/>
      <c r="O52" s="4">
        <f>1</f>
        <v>1</v>
      </c>
    </row>
    <row r="53" spans="1:15" ht="78" customHeight="1">
      <c r="A53" s="57" t="s">
        <v>149</v>
      </c>
      <c r="B53" s="57"/>
      <c r="C53" s="57"/>
      <c r="D53" s="57"/>
      <c r="E53" s="7">
        <f>1+1+3+1</f>
        <v>6</v>
      </c>
      <c r="H53" s="57" t="s">
        <v>210</v>
      </c>
      <c r="I53" s="57"/>
      <c r="J53" s="57"/>
      <c r="K53" s="57"/>
      <c r="L53" s="57"/>
      <c r="M53" s="57"/>
      <c r="N53" s="57"/>
      <c r="O53" s="4">
        <f>1</f>
        <v>1</v>
      </c>
    </row>
    <row r="54" spans="1:15" ht="36" customHeight="1">
      <c r="A54" s="55" t="s">
        <v>148</v>
      </c>
      <c r="B54" s="63"/>
      <c r="C54" s="63"/>
      <c r="D54" s="56"/>
      <c r="E54" s="7">
        <f>2+2+1+1+1</f>
        <v>7</v>
      </c>
      <c r="H54" s="57" t="s">
        <v>211</v>
      </c>
      <c r="I54" s="57"/>
      <c r="J54" s="57"/>
      <c r="K54" s="57"/>
      <c r="L54" s="57"/>
      <c r="M54" s="57"/>
      <c r="N54" s="57"/>
      <c r="O54" s="4">
        <f>1</f>
        <v>1</v>
      </c>
    </row>
    <row r="55" spans="1:15" ht="40.5" customHeight="1">
      <c r="A55" s="55" t="s">
        <v>132</v>
      </c>
      <c r="B55" s="63"/>
      <c r="C55" s="63"/>
      <c r="D55" s="56"/>
      <c r="E55" s="40">
        <f>1+2</f>
        <v>3</v>
      </c>
      <c r="H55" s="57" t="s">
        <v>213</v>
      </c>
      <c r="I55" s="57"/>
      <c r="J55" s="57"/>
      <c r="K55" s="57"/>
      <c r="L55" s="57"/>
      <c r="M55" s="57"/>
      <c r="N55" s="57"/>
      <c r="O55" s="4">
        <v>1</v>
      </c>
    </row>
    <row r="56" spans="1:15" ht="50.25" customHeight="1">
      <c r="A56" s="57" t="s">
        <v>151</v>
      </c>
      <c r="B56" s="57"/>
      <c r="C56" s="57"/>
      <c r="D56" s="57"/>
      <c r="E56" s="7">
        <v>1</v>
      </c>
      <c r="H56" s="57" t="s">
        <v>214</v>
      </c>
      <c r="I56" s="57"/>
      <c r="J56" s="57"/>
      <c r="K56" s="57"/>
      <c r="L56" s="57"/>
      <c r="M56" s="57"/>
      <c r="N56" s="57"/>
      <c r="O56" s="4">
        <v>1</v>
      </c>
    </row>
    <row r="57" spans="1:15" ht="21.75" customHeight="1">
      <c r="A57" s="57" t="s">
        <v>152</v>
      </c>
      <c r="B57" s="57"/>
      <c r="C57" s="57"/>
      <c r="D57" s="57"/>
      <c r="E57" s="7">
        <v>1</v>
      </c>
      <c r="H57" s="57" t="s">
        <v>136</v>
      </c>
      <c r="I57" s="57"/>
      <c r="J57" s="57"/>
      <c r="K57" s="57"/>
      <c r="L57" s="57"/>
      <c r="M57" s="57"/>
      <c r="N57" s="57"/>
      <c r="O57" s="4">
        <v>1</v>
      </c>
    </row>
    <row r="58" spans="1:15" ht="39" customHeight="1">
      <c r="A58" s="57" t="s">
        <v>153</v>
      </c>
      <c r="B58" s="57"/>
      <c r="C58" s="57"/>
      <c r="D58" s="57"/>
      <c r="E58" s="7">
        <v>1</v>
      </c>
      <c r="H58" s="57" t="s">
        <v>140</v>
      </c>
      <c r="I58" s="57"/>
      <c r="J58" s="57"/>
      <c r="K58" s="57"/>
      <c r="L58" s="57"/>
      <c r="M58" s="57"/>
      <c r="N58" s="57"/>
      <c r="O58" s="4">
        <v>1</v>
      </c>
    </row>
    <row r="59" spans="1:15" ht="28.5" customHeight="1">
      <c r="A59" s="57" t="s">
        <v>154</v>
      </c>
      <c r="B59" s="57"/>
      <c r="C59" s="57"/>
      <c r="D59" s="57"/>
      <c r="E59" s="7">
        <v>1</v>
      </c>
      <c r="H59" s="88"/>
      <c r="I59" s="88"/>
      <c r="J59" s="88"/>
      <c r="K59" s="88"/>
      <c r="L59" s="88"/>
      <c r="M59" s="88"/>
      <c r="N59" s="88"/>
      <c r="O59" s="4"/>
    </row>
    <row r="60" spans="1:15" ht="35.25" customHeight="1">
      <c r="A60" s="57" t="s">
        <v>155</v>
      </c>
      <c r="B60" s="57"/>
      <c r="C60" s="57"/>
      <c r="D60" s="57"/>
      <c r="E60" s="7">
        <v>1</v>
      </c>
      <c r="H60" s="88"/>
      <c r="I60" s="88"/>
      <c r="J60" s="88"/>
      <c r="K60" s="88"/>
      <c r="L60" s="88"/>
      <c r="M60" s="88"/>
      <c r="N60" s="88"/>
      <c r="O60" s="4">
        <f>SUM(O24:O59)</f>
        <v>85</v>
      </c>
    </row>
    <row r="61" spans="1:15" ht="36" customHeight="1">
      <c r="A61" s="57" t="s">
        <v>156</v>
      </c>
      <c r="B61" s="57"/>
      <c r="C61" s="57"/>
      <c r="D61" s="57"/>
      <c r="E61" s="7">
        <v>1</v>
      </c>
      <c r="H61" s="88"/>
      <c r="I61" s="88"/>
      <c r="J61" s="88"/>
      <c r="K61" s="88"/>
      <c r="L61" s="88"/>
      <c r="M61" s="88"/>
      <c r="N61" s="88"/>
      <c r="O61" s="4"/>
    </row>
    <row r="62" spans="1:15" ht="53.25" customHeight="1">
      <c r="A62" s="57" t="s">
        <v>157</v>
      </c>
      <c r="B62" s="57"/>
      <c r="C62" s="57"/>
      <c r="D62" s="57"/>
      <c r="E62" s="7">
        <v>1</v>
      </c>
      <c r="H62" s="88"/>
      <c r="I62" s="88"/>
      <c r="J62" s="88"/>
      <c r="K62" s="88"/>
      <c r="L62" s="88"/>
      <c r="M62" s="88"/>
      <c r="N62" s="88"/>
      <c r="O62" s="4"/>
    </row>
    <row r="63" spans="1:15" ht="54" customHeight="1">
      <c r="A63" s="60" t="s">
        <v>158</v>
      </c>
      <c r="B63" s="60"/>
      <c r="C63" s="60"/>
      <c r="D63" s="60"/>
      <c r="E63" s="7">
        <f>1+1+1</f>
        <v>3</v>
      </c>
      <c r="H63" s="88"/>
      <c r="I63" s="88"/>
      <c r="J63" s="88"/>
      <c r="K63" s="88"/>
      <c r="L63" s="88"/>
      <c r="M63" s="88"/>
      <c r="N63" s="88"/>
      <c r="O63" s="4"/>
    </row>
    <row r="64" spans="1:15" ht="38.25" customHeight="1">
      <c r="A64" s="57" t="s">
        <v>159</v>
      </c>
      <c r="B64" s="57"/>
      <c r="C64" s="57"/>
      <c r="D64" s="57"/>
      <c r="E64" s="7">
        <v>1</v>
      </c>
      <c r="H64" s="88"/>
      <c r="I64" s="88"/>
      <c r="J64" s="88"/>
      <c r="K64" s="88"/>
      <c r="L64" s="88"/>
      <c r="M64" s="88"/>
      <c r="N64" s="88"/>
      <c r="O64" s="4"/>
    </row>
    <row r="65" spans="1:15" ht="18.75">
      <c r="A65" s="57"/>
      <c r="B65" s="57"/>
      <c r="C65" s="57"/>
      <c r="D65" s="57"/>
      <c r="E65" s="7"/>
      <c r="H65" s="88"/>
      <c r="I65" s="88"/>
      <c r="J65" s="88"/>
      <c r="K65" s="88"/>
      <c r="L65" s="88"/>
      <c r="M65" s="88"/>
      <c r="N65" s="88"/>
      <c r="O65" s="4"/>
    </row>
    <row r="66" spans="1:15" ht="18.75">
      <c r="A66" s="57" t="s">
        <v>188</v>
      </c>
      <c r="B66" s="57"/>
      <c r="C66" s="57"/>
      <c r="D66" s="57"/>
      <c r="E66" s="7">
        <f>2</f>
        <v>2</v>
      </c>
      <c r="H66" s="88"/>
      <c r="I66" s="88"/>
      <c r="J66" s="88"/>
      <c r="K66" s="88"/>
      <c r="L66" s="88"/>
      <c r="M66" s="88"/>
      <c r="N66" s="88"/>
      <c r="O66" s="4"/>
    </row>
    <row r="67" spans="1:15" ht="18.75">
      <c r="A67" s="57" t="s">
        <v>189</v>
      </c>
      <c r="B67" s="57"/>
      <c r="C67" s="57"/>
      <c r="D67" s="57"/>
      <c r="E67" s="7">
        <f>1</f>
        <v>1</v>
      </c>
      <c r="H67" s="88"/>
      <c r="I67" s="88"/>
      <c r="J67" s="88"/>
      <c r="K67" s="88"/>
      <c r="L67" s="88"/>
      <c r="M67" s="88"/>
      <c r="N67" s="88"/>
      <c r="O67" s="4"/>
    </row>
    <row r="68" spans="1:15" ht="16.5">
      <c r="A68" s="57" t="s">
        <v>123</v>
      </c>
      <c r="B68" s="88"/>
      <c r="C68" s="88"/>
      <c r="D68" s="88"/>
      <c r="E68" s="7">
        <f>1+1+1</f>
        <v>3</v>
      </c>
      <c r="H68" s="88"/>
      <c r="I68" s="88"/>
      <c r="J68" s="88"/>
      <c r="K68" s="88"/>
      <c r="L68" s="88"/>
      <c r="M68" s="88"/>
      <c r="N68" s="88"/>
      <c r="O68" s="4"/>
    </row>
    <row r="69" spans="1:15" ht="34.5" customHeight="1">
      <c r="A69" s="57" t="s">
        <v>160</v>
      </c>
      <c r="B69" s="88"/>
      <c r="C69" s="88"/>
      <c r="D69" s="88"/>
      <c r="E69" s="7">
        <f>1</f>
        <v>1</v>
      </c>
      <c r="H69" s="88"/>
      <c r="I69" s="88"/>
      <c r="J69" s="88"/>
      <c r="K69" s="88"/>
      <c r="L69" s="88"/>
      <c r="M69" s="88"/>
      <c r="N69" s="88"/>
      <c r="O69" s="4"/>
    </row>
    <row r="70" spans="1:15" ht="18.75">
      <c r="A70" s="89" t="s">
        <v>208</v>
      </c>
      <c r="B70" s="89"/>
      <c r="C70" s="89"/>
      <c r="D70" s="89"/>
      <c r="E70" s="7">
        <f>1</f>
        <v>1</v>
      </c>
      <c r="H70" s="88"/>
      <c r="I70" s="88"/>
      <c r="J70" s="88"/>
      <c r="K70" s="88"/>
      <c r="L70" s="88"/>
      <c r="M70" s="88"/>
      <c r="N70" s="88"/>
      <c r="O70" s="4"/>
    </row>
    <row r="71" spans="1:15">
      <c r="A71" s="88"/>
      <c r="B71" s="88"/>
      <c r="C71" s="88"/>
      <c r="D71" s="88"/>
      <c r="E71" s="7"/>
      <c r="H71" s="88"/>
      <c r="I71" s="88"/>
      <c r="J71" s="88"/>
      <c r="K71" s="88"/>
      <c r="L71" s="88"/>
      <c r="M71" s="88"/>
      <c r="N71" s="88"/>
      <c r="O71" s="4"/>
    </row>
    <row r="72" spans="1:15">
      <c r="A72" s="88"/>
      <c r="B72" s="88"/>
      <c r="C72" s="88"/>
      <c r="D72" s="88"/>
      <c r="E72" s="7">
        <f>SUM(E24:E71)</f>
        <v>277</v>
      </c>
      <c r="H72" s="88"/>
      <c r="I72" s="88"/>
      <c r="J72" s="88"/>
      <c r="K72" s="88"/>
      <c r="L72" s="88"/>
      <c r="M72" s="88"/>
      <c r="N72" s="88"/>
      <c r="O72" s="4"/>
    </row>
    <row r="73" spans="1:15">
      <c r="A73" s="88"/>
      <c r="B73" s="88"/>
      <c r="C73" s="88"/>
      <c r="D73" s="88"/>
      <c r="E73" s="7"/>
      <c r="H73" s="88"/>
      <c r="I73" s="88"/>
      <c r="J73" s="88"/>
      <c r="K73" s="88"/>
      <c r="L73" s="88"/>
      <c r="M73" s="88"/>
      <c r="N73" s="88"/>
      <c r="O73" s="4"/>
    </row>
    <row r="74" spans="1:15">
      <c r="A74" s="88"/>
      <c r="B74" s="88"/>
      <c r="C74" s="88"/>
      <c r="D74" s="88"/>
      <c r="E74" s="7"/>
      <c r="H74" s="88"/>
      <c r="I74" s="88"/>
      <c r="J74" s="88"/>
      <c r="K74" s="88"/>
      <c r="L74" s="88"/>
      <c r="M74" s="88"/>
      <c r="N74" s="88"/>
      <c r="O74" s="4"/>
    </row>
    <row r="75" spans="1:15">
      <c r="A75" s="88"/>
      <c r="B75" s="88"/>
      <c r="C75" s="88"/>
      <c r="D75" s="88"/>
      <c r="E75" s="7"/>
      <c r="H75" s="88"/>
      <c r="I75" s="88"/>
      <c r="J75" s="88"/>
      <c r="K75" s="88"/>
      <c r="L75" s="88"/>
      <c r="M75" s="88"/>
      <c r="N75" s="88"/>
      <c r="O75" s="4"/>
    </row>
    <row r="76" spans="1:15">
      <c r="A76" s="88"/>
      <c r="B76" s="88"/>
      <c r="C76" s="88"/>
      <c r="D76" s="88"/>
      <c r="E76" s="7"/>
      <c r="H76" s="88"/>
      <c r="I76" s="88"/>
      <c r="J76" s="88"/>
      <c r="K76" s="88"/>
      <c r="L76" s="88"/>
      <c r="M76" s="88"/>
      <c r="N76" s="88"/>
      <c r="O76" s="4"/>
    </row>
    <row r="77" spans="1:15">
      <c r="A77" s="88"/>
      <c r="B77" s="88"/>
      <c r="C77" s="88"/>
      <c r="D77" s="88"/>
      <c r="E77" s="7"/>
      <c r="H77" s="88"/>
      <c r="I77" s="88"/>
      <c r="J77" s="88"/>
      <c r="K77" s="88"/>
      <c r="L77" s="88"/>
      <c r="M77" s="88"/>
      <c r="N77" s="88"/>
      <c r="O77" s="4"/>
    </row>
    <row r="78" spans="1:15">
      <c r="A78" s="88"/>
      <c r="B78" s="88"/>
      <c r="C78" s="88"/>
      <c r="D78" s="88"/>
      <c r="E78" s="7"/>
      <c r="H78" s="88"/>
      <c r="I78" s="88"/>
      <c r="J78" s="88"/>
      <c r="K78" s="88"/>
      <c r="L78" s="88"/>
      <c r="M78" s="88"/>
      <c r="N78" s="88"/>
      <c r="O78" s="4"/>
    </row>
    <row r="79" spans="1:15">
      <c r="A79" s="88"/>
      <c r="B79" s="88"/>
      <c r="C79" s="88"/>
      <c r="D79" s="88"/>
      <c r="E79" s="7"/>
      <c r="H79" s="88"/>
      <c r="I79" s="88"/>
      <c r="J79" s="88"/>
      <c r="K79" s="88"/>
      <c r="L79" s="88"/>
      <c r="M79" s="88"/>
      <c r="N79" s="88"/>
      <c r="O79" s="4"/>
    </row>
    <row r="80" spans="1:15">
      <c r="A80" s="88"/>
      <c r="B80" s="88"/>
      <c r="C80" s="88"/>
      <c r="D80" s="88"/>
      <c r="E80" s="7"/>
      <c r="H80" s="88"/>
      <c r="I80" s="88"/>
      <c r="J80" s="88"/>
      <c r="K80" s="88"/>
      <c r="L80" s="88"/>
      <c r="M80" s="88"/>
      <c r="N80" s="88"/>
      <c r="O80" s="4"/>
    </row>
    <row r="81" spans="1:15">
      <c r="A81" s="88"/>
      <c r="B81" s="88"/>
      <c r="C81" s="88"/>
      <c r="D81" s="88"/>
      <c r="E81" s="7"/>
      <c r="H81" s="88"/>
      <c r="I81" s="88"/>
      <c r="J81" s="88"/>
      <c r="K81" s="88"/>
      <c r="L81" s="88"/>
      <c r="M81" s="88"/>
      <c r="N81" s="88"/>
      <c r="O81" s="4"/>
    </row>
    <row r="82" spans="1:15">
      <c r="A82" s="88"/>
      <c r="B82" s="88"/>
      <c r="C82" s="88"/>
      <c r="D82" s="88"/>
      <c r="E82" s="7"/>
      <c r="H82" s="88"/>
      <c r="I82" s="88"/>
      <c r="J82" s="88"/>
      <c r="K82" s="88"/>
      <c r="L82" s="88"/>
      <c r="M82" s="88"/>
      <c r="N82" s="88"/>
      <c r="O82" s="4"/>
    </row>
    <row r="83" spans="1:15">
      <c r="A83" s="88"/>
      <c r="B83" s="88"/>
      <c r="C83" s="88"/>
      <c r="D83" s="88"/>
      <c r="E83" s="7"/>
      <c r="H83" s="88"/>
      <c r="I83" s="88"/>
      <c r="J83" s="88"/>
      <c r="K83" s="88"/>
      <c r="L83" s="88"/>
      <c r="M83" s="88"/>
      <c r="N83" s="88"/>
      <c r="O83" s="4"/>
    </row>
    <row r="84" spans="1:15" ht="15.75" customHeight="1">
      <c r="A84" s="88"/>
      <c r="B84" s="88"/>
      <c r="C84" s="88"/>
      <c r="D84" s="88"/>
      <c r="E84" s="7"/>
      <c r="H84" s="88"/>
      <c r="I84" s="88"/>
      <c r="J84" s="88"/>
      <c r="K84" s="88"/>
      <c r="L84" s="88"/>
      <c r="M84" s="88"/>
      <c r="N84" s="88"/>
      <c r="O84" s="4"/>
    </row>
    <row r="85" spans="1:15">
      <c r="A85" s="88"/>
      <c r="B85" s="88"/>
      <c r="C85" s="88"/>
      <c r="D85" s="88"/>
      <c r="E85" s="7"/>
      <c r="H85" s="88"/>
      <c r="I85" s="88"/>
      <c r="J85" s="88"/>
      <c r="K85" s="88"/>
      <c r="L85" s="88"/>
      <c r="M85" s="88"/>
      <c r="N85" s="88"/>
      <c r="O85" s="4"/>
    </row>
    <row r="86" spans="1:15">
      <c r="A86" s="88"/>
      <c r="B86" s="88"/>
      <c r="C86" s="88"/>
      <c r="D86" s="88"/>
      <c r="E86" s="7"/>
      <c r="H86" s="88"/>
      <c r="I86" s="88"/>
      <c r="J86" s="88"/>
      <c r="K86" s="88"/>
      <c r="L86" s="88"/>
      <c r="M86" s="88"/>
      <c r="N86" s="88"/>
      <c r="O86" s="4"/>
    </row>
    <row r="87" spans="1:15">
      <c r="A87" s="88"/>
      <c r="B87" s="88"/>
      <c r="C87" s="88"/>
      <c r="D87" s="88"/>
      <c r="E87" s="7"/>
      <c r="H87" s="88"/>
      <c r="I87" s="88"/>
      <c r="J87" s="88"/>
      <c r="K87" s="88"/>
      <c r="L87" s="88"/>
      <c r="M87" s="88"/>
      <c r="N87" s="88"/>
      <c r="O87" s="4"/>
    </row>
    <row r="88" spans="1:15">
      <c r="A88" s="88"/>
      <c r="B88" s="88"/>
      <c r="C88" s="88"/>
      <c r="D88" s="88"/>
      <c r="E88" s="7"/>
      <c r="H88" s="88"/>
      <c r="I88" s="88"/>
      <c r="J88" s="88"/>
      <c r="K88" s="88"/>
      <c r="L88" s="88"/>
      <c r="M88" s="88"/>
      <c r="N88" s="88"/>
      <c r="O88" s="4"/>
    </row>
    <row r="89" spans="1:15">
      <c r="A89" s="88"/>
      <c r="B89" s="88"/>
      <c r="C89" s="88"/>
      <c r="D89" s="88"/>
      <c r="E89" s="7"/>
      <c r="H89" s="88"/>
      <c r="I89" s="88"/>
      <c r="J89" s="88"/>
      <c r="K89" s="88"/>
      <c r="L89" s="88"/>
      <c r="M89" s="88"/>
      <c r="N89" s="88"/>
      <c r="O89" s="4"/>
    </row>
    <row r="90" spans="1:15">
      <c r="A90" s="88"/>
      <c r="B90" s="88"/>
      <c r="C90" s="88"/>
      <c r="D90" s="88"/>
      <c r="E90" s="7"/>
      <c r="H90" s="88"/>
      <c r="I90" s="88"/>
      <c r="J90" s="88"/>
      <c r="K90" s="88"/>
      <c r="L90" s="88"/>
      <c r="M90" s="88"/>
      <c r="N90" s="88"/>
      <c r="O90" s="4"/>
    </row>
    <row r="91" spans="1:15">
      <c r="A91" s="88"/>
      <c r="B91" s="88"/>
      <c r="C91" s="88"/>
      <c r="D91" s="88"/>
      <c r="E91" s="7"/>
      <c r="H91" s="88"/>
      <c r="I91" s="88"/>
      <c r="J91" s="88"/>
      <c r="K91" s="88"/>
      <c r="L91" s="88"/>
      <c r="M91" s="88"/>
      <c r="N91" s="88"/>
      <c r="O91" s="4"/>
    </row>
    <row r="92" spans="1:15">
      <c r="A92" s="88"/>
      <c r="B92" s="88"/>
      <c r="C92" s="88"/>
      <c r="D92" s="88"/>
      <c r="E92" s="7"/>
      <c r="H92" s="88"/>
      <c r="I92" s="88"/>
      <c r="J92" s="88"/>
      <c r="K92" s="88"/>
      <c r="L92" s="88"/>
      <c r="M92" s="88"/>
      <c r="N92" s="88"/>
      <c r="O92" s="4"/>
    </row>
    <row r="93" spans="1:15">
      <c r="A93" s="88"/>
      <c r="B93" s="88"/>
      <c r="C93" s="88"/>
      <c r="D93" s="88"/>
      <c r="E93" s="7"/>
      <c r="H93" s="88"/>
      <c r="I93" s="88"/>
      <c r="J93" s="88"/>
      <c r="K93" s="88"/>
      <c r="L93" s="88"/>
      <c r="M93" s="88"/>
      <c r="N93" s="88"/>
      <c r="O93" s="4"/>
    </row>
    <row r="94" spans="1:15">
      <c r="A94" s="88"/>
      <c r="B94" s="88"/>
      <c r="C94" s="88"/>
      <c r="D94" s="88"/>
      <c r="E94" s="7"/>
      <c r="H94" s="88"/>
      <c r="I94" s="88"/>
      <c r="J94" s="88"/>
      <c r="K94" s="88"/>
      <c r="L94" s="88"/>
      <c r="M94" s="88"/>
      <c r="N94" s="88"/>
      <c r="O94" s="4"/>
    </row>
    <row r="95" spans="1:15">
      <c r="A95" s="88"/>
      <c r="B95" s="88"/>
      <c r="C95" s="88"/>
      <c r="D95" s="88"/>
      <c r="E95" s="7"/>
      <c r="H95" s="88"/>
      <c r="I95" s="88"/>
      <c r="J95" s="88"/>
      <c r="K95" s="88"/>
      <c r="L95" s="88"/>
      <c r="M95" s="88"/>
      <c r="N95" s="88"/>
      <c r="O95" s="4"/>
    </row>
    <row r="96" spans="1:15">
      <c r="A96" s="88"/>
      <c r="B96" s="88"/>
      <c r="C96" s="88"/>
      <c r="D96" s="88"/>
      <c r="E96" s="7"/>
      <c r="H96" s="88"/>
      <c r="I96" s="88"/>
      <c r="J96" s="88"/>
      <c r="K96" s="88"/>
      <c r="L96" s="88"/>
      <c r="M96" s="88"/>
      <c r="N96" s="88"/>
      <c r="O96" s="4"/>
    </row>
    <row r="97" spans="1:15">
      <c r="A97" s="88"/>
      <c r="B97" s="88"/>
      <c r="C97" s="88"/>
      <c r="D97" s="88"/>
      <c r="E97" s="7"/>
      <c r="H97" s="88"/>
      <c r="I97" s="88"/>
      <c r="J97" s="88"/>
      <c r="K97" s="88"/>
      <c r="L97" s="88"/>
      <c r="M97" s="88"/>
      <c r="N97" s="88"/>
      <c r="O97" s="4"/>
    </row>
    <row r="98" spans="1:15">
      <c r="A98" s="88"/>
      <c r="B98" s="88"/>
      <c r="C98" s="88"/>
      <c r="D98" s="88"/>
      <c r="E98" s="7"/>
      <c r="H98" s="88"/>
      <c r="I98" s="88"/>
      <c r="J98" s="88"/>
      <c r="K98" s="88"/>
      <c r="L98" s="88"/>
      <c r="M98" s="88"/>
      <c r="N98" s="88"/>
      <c r="O98" s="4"/>
    </row>
    <row r="99" spans="1:15">
      <c r="A99" s="88"/>
      <c r="B99" s="88"/>
      <c r="C99" s="88"/>
      <c r="D99" s="88"/>
      <c r="E99" s="7"/>
      <c r="H99" s="88"/>
      <c r="I99" s="88"/>
      <c r="J99" s="88"/>
      <c r="K99" s="88"/>
      <c r="L99" s="88"/>
      <c r="M99" s="88"/>
      <c r="N99" s="88"/>
      <c r="O99" s="4"/>
    </row>
    <row r="100" spans="1:15">
      <c r="A100" s="88"/>
      <c r="B100" s="88"/>
      <c r="C100" s="88"/>
      <c r="D100" s="88"/>
      <c r="E100" s="7"/>
      <c r="H100" s="88"/>
      <c r="I100" s="88"/>
      <c r="J100" s="88"/>
      <c r="K100" s="88"/>
      <c r="L100" s="88"/>
      <c r="M100" s="88"/>
      <c r="N100" s="88"/>
      <c r="O100" s="4"/>
    </row>
    <row r="101" spans="1:15">
      <c r="A101" s="88"/>
      <c r="B101" s="88"/>
      <c r="C101" s="88"/>
      <c r="D101" s="88"/>
      <c r="E101" s="7"/>
      <c r="H101" s="88"/>
      <c r="I101" s="88"/>
      <c r="J101" s="88"/>
      <c r="K101" s="88"/>
      <c r="L101" s="88"/>
      <c r="M101" s="88"/>
      <c r="N101" s="88"/>
      <c r="O101" s="4"/>
    </row>
    <row r="102" spans="1:15">
      <c r="A102" s="88"/>
      <c r="B102" s="88"/>
      <c r="C102" s="88"/>
      <c r="D102" s="88"/>
      <c r="E102" s="7"/>
      <c r="H102" s="88"/>
      <c r="I102" s="88"/>
      <c r="J102" s="88"/>
      <c r="K102" s="88"/>
      <c r="L102" s="88"/>
      <c r="M102" s="88"/>
      <c r="N102" s="88"/>
      <c r="O102" s="4"/>
    </row>
    <row r="103" spans="1:15">
      <c r="A103" s="88"/>
      <c r="B103" s="88"/>
      <c r="C103" s="88"/>
      <c r="D103" s="88"/>
      <c r="E103" s="7"/>
      <c r="H103" s="88"/>
      <c r="I103" s="88"/>
      <c r="J103" s="88"/>
      <c r="K103" s="88"/>
      <c r="L103" s="88"/>
      <c r="M103" s="88"/>
      <c r="N103" s="88"/>
      <c r="O103" s="4"/>
    </row>
    <row r="104" spans="1:15">
      <c r="A104" s="88"/>
      <c r="B104" s="88"/>
      <c r="C104" s="88"/>
      <c r="D104" s="88"/>
      <c r="E104" s="7"/>
      <c r="H104" s="88"/>
      <c r="I104" s="88"/>
      <c r="J104" s="88"/>
      <c r="K104" s="88"/>
      <c r="L104" s="88"/>
      <c r="M104" s="88"/>
      <c r="N104" s="88"/>
      <c r="O104" s="4"/>
    </row>
    <row r="105" spans="1:15">
      <c r="A105" s="88"/>
      <c r="B105" s="88"/>
      <c r="C105" s="88"/>
      <c r="D105" s="88"/>
      <c r="E105" s="7"/>
      <c r="H105" s="88"/>
      <c r="I105" s="88"/>
      <c r="J105" s="88"/>
      <c r="K105" s="88"/>
      <c r="L105" s="88"/>
      <c r="M105" s="88"/>
      <c r="N105" s="88"/>
      <c r="O105" s="4"/>
    </row>
    <row r="106" spans="1:15">
      <c r="A106" s="88"/>
      <c r="B106" s="88"/>
      <c r="C106" s="88"/>
      <c r="D106" s="88"/>
      <c r="E106" s="7"/>
      <c r="H106" s="88"/>
      <c r="I106" s="88"/>
      <c r="J106" s="88"/>
      <c r="K106" s="88"/>
      <c r="L106" s="88"/>
      <c r="M106" s="88"/>
      <c r="N106" s="88"/>
      <c r="O106" s="4"/>
    </row>
    <row r="107" spans="1:15">
      <c r="A107" s="88"/>
      <c r="B107" s="88"/>
      <c r="C107" s="88"/>
      <c r="D107" s="88"/>
      <c r="E107" s="7"/>
      <c r="H107" s="88"/>
      <c r="I107" s="88"/>
      <c r="J107" s="88"/>
      <c r="K107" s="88"/>
      <c r="L107" s="88"/>
      <c r="M107" s="88"/>
      <c r="N107" s="88"/>
      <c r="O107" s="4"/>
    </row>
    <row r="108" spans="1:15">
      <c r="A108" s="88"/>
      <c r="B108" s="88"/>
      <c r="C108" s="88"/>
      <c r="D108" s="88"/>
      <c r="E108" s="7"/>
      <c r="H108" s="88"/>
      <c r="I108" s="88"/>
      <c r="J108" s="88"/>
      <c r="K108" s="88"/>
      <c r="L108" s="88"/>
      <c r="M108" s="88"/>
      <c r="N108" s="88"/>
      <c r="O108" s="4"/>
    </row>
    <row r="109" spans="1:15">
      <c r="A109" s="88"/>
      <c r="B109" s="88"/>
      <c r="C109" s="88"/>
      <c r="D109" s="88"/>
      <c r="E109" s="7"/>
      <c r="H109" s="88"/>
      <c r="I109" s="88"/>
      <c r="J109" s="88"/>
      <c r="K109" s="88"/>
      <c r="L109" s="88"/>
      <c r="M109" s="88"/>
      <c r="N109" s="88"/>
      <c r="O109" s="4"/>
    </row>
    <row r="110" spans="1:15">
      <c r="A110" s="88"/>
      <c r="B110" s="88"/>
      <c r="C110" s="88"/>
      <c r="D110" s="88"/>
      <c r="E110" s="7"/>
      <c r="H110" s="88"/>
      <c r="I110" s="88"/>
      <c r="J110" s="88"/>
      <c r="K110" s="88"/>
      <c r="L110" s="88"/>
      <c r="M110" s="88"/>
      <c r="N110" s="88"/>
      <c r="O110" s="4"/>
    </row>
    <row r="111" spans="1:15">
      <c r="A111" s="88"/>
      <c r="B111" s="88"/>
      <c r="C111" s="88"/>
      <c r="D111" s="88"/>
      <c r="E111" s="7"/>
      <c r="H111" s="88"/>
      <c r="I111" s="88"/>
      <c r="J111" s="88"/>
      <c r="K111" s="88"/>
      <c r="L111" s="88"/>
      <c r="M111" s="88"/>
      <c r="N111" s="88"/>
      <c r="O111" s="4"/>
    </row>
    <row r="112" spans="1:15">
      <c r="A112" s="88"/>
      <c r="B112" s="88"/>
      <c r="C112" s="88"/>
      <c r="D112" s="88"/>
      <c r="E112" s="7"/>
      <c r="H112" s="88"/>
      <c r="I112" s="88"/>
      <c r="J112" s="88"/>
      <c r="K112" s="88"/>
      <c r="L112" s="88"/>
      <c r="M112" s="88"/>
      <c r="N112" s="88"/>
      <c r="O112" s="4"/>
    </row>
    <row r="113" spans="1:15">
      <c r="A113" s="88"/>
      <c r="B113" s="88"/>
      <c r="C113" s="88"/>
      <c r="D113" s="88"/>
      <c r="E113" s="7"/>
      <c r="H113" s="88"/>
      <c r="I113" s="88"/>
      <c r="J113" s="88"/>
      <c r="K113" s="88"/>
      <c r="L113" s="88"/>
      <c r="M113" s="88"/>
      <c r="N113" s="88"/>
      <c r="O113" s="4"/>
    </row>
    <row r="114" spans="1:15">
      <c r="A114" s="88"/>
      <c r="B114" s="88"/>
      <c r="C114" s="88"/>
      <c r="D114" s="88"/>
      <c r="E114" s="7"/>
      <c r="H114" s="88"/>
      <c r="I114" s="88"/>
      <c r="J114" s="88"/>
      <c r="K114" s="88"/>
      <c r="L114" s="88"/>
      <c r="M114" s="88"/>
      <c r="N114" s="88"/>
      <c r="O114" s="4"/>
    </row>
    <row r="115" spans="1:15">
      <c r="A115" s="88"/>
      <c r="B115" s="88"/>
      <c r="C115" s="88"/>
      <c r="D115" s="88"/>
      <c r="E115" s="7"/>
      <c r="H115" s="88"/>
      <c r="I115" s="88"/>
      <c r="J115" s="88"/>
      <c r="K115" s="88"/>
      <c r="L115" s="88"/>
      <c r="M115" s="88"/>
      <c r="N115" s="88"/>
      <c r="O115" s="4"/>
    </row>
    <row r="116" spans="1:15">
      <c r="A116" s="88"/>
      <c r="B116" s="88"/>
      <c r="C116" s="88"/>
      <c r="D116" s="88"/>
      <c r="E116" s="7"/>
      <c r="H116" s="88"/>
      <c r="I116" s="88"/>
      <c r="J116" s="88"/>
      <c r="K116" s="88"/>
      <c r="L116" s="88"/>
      <c r="M116" s="88"/>
      <c r="N116" s="88"/>
      <c r="O116" s="4"/>
    </row>
    <row r="117" spans="1:15">
      <c r="A117" s="88"/>
      <c r="B117" s="88"/>
      <c r="C117" s="88"/>
      <c r="D117" s="88"/>
      <c r="E117" s="7"/>
      <c r="H117" s="88"/>
      <c r="I117" s="88"/>
      <c r="J117" s="88"/>
      <c r="K117" s="88"/>
      <c r="L117" s="88"/>
      <c r="M117" s="88"/>
      <c r="N117" s="88"/>
      <c r="O117" s="4"/>
    </row>
    <row r="118" spans="1:15">
      <c r="A118" s="88"/>
      <c r="B118" s="88"/>
      <c r="C118" s="88"/>
      <c r="D118" s="88"/>
      <c r="E118" s="7"/>
      <c r="H118" s="88"/>
      <c r="I118" s="88"/>
      <c r="J118" s="88"/>
      <c r="K118" s="88"/>
      <c r="L118" s="88"/>
      <c r="M118" s="88"/>
      <c r="N118" s="88"/>
      <c r="O118" s="4"/>
    </row>
    <row r="119" spans="1:15">
      <c r="A119" s="88"/>
      <c r="B119" s="88"/>
      <c r="C119" s="88"/>
      <c r="D119" s="88"/>
      <c r="E119" s="7"/>
      <c r="H119" s="88"/>
      <c r="I119" s="88"/>
      <c r="J119" s="88"/>
      <c r="K119" s="88"/>
      <c r="L119" s="88"/>
      <c r="M119" s="88"/>
      <c r="N119" s="88"/>
      <c r="O119" s="4"/>
    </row>
    <row r="120" spans="1:15">
      <c r="A120" s="88"/>
      <c r="B120" s="88"/>
      <c r="C120" s="88"/>
      <c r="D120" s="88"/>
      <c r="E120" s="7"/>
      <c r="H120" s="88"/>
      <c r="I120" s="88"/>
      <c r="J120" s="88"/>
      <c r="K120" s="88"/>
      <c r="L120" s="88"/>
      <c r="M120" s="88"/>
      <c r="N120" s="88"/>
      <c r="O120" s="4"/>
    </row>
    <row r="121" spans="1:15">
      <c r="A121" s="88"/>
      <c r="B121" s="88"/>
      <c r="C121" s="88"/>
      <c r="D121" s="88"/>
      <c r="E121" s="7"/>
      <c r="H121" s="88"/>
      <c r="I121" s="88"/>
      <c r="J121" s="88"/>
      <c r="K121" s="88"/>
      <c r="L121" s="88"/>
      <c r="M121" s="88"/>
      <c r="N121" s="88"/>
      <c r="O121" s="4"/>
    </row>
    <row r="122" spans="1:15">
      <c r="A122" s="88"/>
      <c r="B122" s="88"/>
      <c r="C122" s="88"/>
      <c r="D122" s="88"/>
      <c r="E122" s="7"/>
      <c r="H122" s="88"/>
      <c r="I122" s="88"/>
      <c r="J122" s="88"/>
      <c r="K122" s="88"/>
      <c r="L122" s="88"/>
      <c r="M122" s="88"/>
      <c r="N122" s="88"/>
      <c r="O122" s="4"/>
    </row>
    <row r="123" spans="1:15">
      <c r="A123" s="88"/>
      <c r="B123" s="88"/>
      <c r="C123" s="88"/>
      <c r="D123" s="88"/>
      <c r="E123" s="7"/>
      <c r="H123" s="88"/>
      <c r="I123" s="88"/>
      <c r="J123" s="88"/>
      <c r="K123" s="88"/>
      <c r="L123" s="88"/>
      <c r="M123" s="88"/>
      <c r="N123" s="88"/>
      <c r="O123" s="4"/>
    </row>
    <row r="124" spans="1:15">
      <c r="A124" s="88"/>
      <c r="B124" s="88"/>
      <c r="C124" s="88"/>
      <c r="D124" s="88"/>
      <c r="E124" s="7"/>
      <c r="H124" s="88"/>
      <c r="I124" s="88"/>
      <c r="J124" s="88"/>
      <c r="K124" s="88"/>
      <c r="L124" s="88"/>
      <c r="M124" s="88"/>
      <c r="N124" s="88"/>
      <c r="O124" s="4"/>
    </row>
    <row r="125" spans="1:15">
      <c r="A125" s="88"/>
      <c r="B125" s="88"/>
      <c r="C125" s="88"/>
      <c r="D125" s="88"/>
      <c r="E125" s="7"/>
      <c r="H125" s="88"/>
      <c r="I125" s="88"/>
      <c r="J125" s="88"/>
      <c r="K125" s="88"/>
      <c r="L125" s="88"/>
      <c r="M125" s="88"/>
      <c r="N125" s="88"/>
      <c r="O125" s="4"/>
    </row>
  </sheetData>
  <mergeCells count="214">
    <mergeCell ref="A77:D77"/>
    <mergeCell ref="H77:N77"/>
    <mergeCell ref="A78:D78"/>
    <mergeCell ref="H78:N78"/>
    <mergeCell ref="A65:D65"/>
    <mergeCell ref="A66:D66"/>
    <mergeCell ref="A67:D67"/>
    <mergeCell ref="A68:D68"/>
    <mergeCell ref="A69:D69"/>
    <mergeCell ref="A70:D70"/>
    <mergeCell ref="H65:N65"/>
    <mergeCell ref="H66:N66"/>
    <mergeCell ref="H67:N67"/>
    <mergeCell ref="H68:N68"/>
    <mergeCell ref="H69:N69"/>
    <mergeCell ref="H70:N70"/>
    <mergeCell ref="A115:D115"/>
    <mergeCell ref="H115:N115"/>
    <mergeCell ref="A116:D116"/>
    <mergeCell ref="H116:N116"/>
    <mergeCell ref="A117:D117"/>
    <mergeCell ref="H117:N117"/>
    <mergeCell ref="A118:D118"/>
    <mergeCell ref="H118:N118"/>
    <mergeCell ref="A119:D119"/>
    <mergeCell ref="H119:N119"/>
    <mergeCell ref="A125:D125"/>
    <mergeCell ref="H125:N125"/>
    <mergeCell ref="A120:D120"/>
    <mergeCell ref="H120:N120"/>
    <mergeCell ref="A121:D121"/>
    <mergeCell ref="H121:N121"/>
    <mergeCell ref="A122:D122"/>
    <mergeCell ref="H122:N122"/>
    <mergeCell ref="A123:D123"/>
    <mergeCell ref="H123:N123"/>
    <mergeCell ref="A124:D124"/>
    <mergeCell ref="H124:N124"/>
    <mergeCell ref="H110:N110"/>
    <mergeCell ref="A111:D111"/>
    <mergeCell ref="H111:N111"/>
    <mergeCell ref="A112:D112"/>
    <mergeCell ref="H112:N112"/>
    <mergeCell ref="A113:D113"/>
    <mergeCell ref="H113:N113"/>
    <mergeCell ref="A114:D114"/>
    <mergeCell ref="H114:N114"/>
    <mergeCell ref="A110:D110"/>
    <mergeCell ref="A105:D105"/>
    <mergeCell ref="H105:N105"/>
    <mergeCell ref="A106:D106"/>
    <mergeCell ref="H106:N106"/>
    <mergeCell ref="A107:D107"/>
    <mergeCell ref="H107:N107"/>
    <mergeCell ref="A108:D108"/>
    <mergeCell ref="H108:N108"/>
    <mergeCell ref="A109:D109"/>
    <mergeCell ref="H109:N109"/>
    <mergeCell ref="A100:D100"/>
    <mergeCell ref="H100:N100"/>
    <mergeCell ref="A101:D101"/>
    <mergeCell ref="H101:N101"/>
    <mergeCell ref="A102:D102"/>
    <mergeCell ref="H102:N102"/>
    <mergeCell ref="A103:D103"/>
    <mergeCell ref="H103:N103"/>
    <mergeCell ref="A104:D104"/>
    <mergeCell ref="H104:N104"/>
    <mergeCell ref="A95:D95"/>
    <mergeCell ref="H95:N95"/>
    <mergeCell ref="A96:D96"/>
    <mergeCell ref="H96:N96"/>
    <mergeCell ref="A97:D97"/>
    <mergeCell ref="H97:N97"/>
    <mergeCell ref="A98:D98"/>
    <mergeCell ref="H98:N98"/>
    <mergeCell ref="A99:D99"/>
    <mergeCell ref="H99:N99"/>
    <mergeCell ref="A90:D90"/>
    <mergeCell ref="H90:N90"/>
    <mergeCell ref="A91:D91"/>
    <mergeCell ref="H91:N91"/>
    <mergeCell ref="A92:D92"/>
    <mergeCell ref="H92:N92"/>
    <mergeCell ref="A93:D93"/>
    <mergeCell ref="H93:N93"/>
    <mergeCell ref="A94:D94"/>
    <mergeCell ref="H94:N94"/>
    <mergeCell ref="A85:D85"/>
    <mergeCell ref="H85:N85"/>
    <mergeCell ref="A86:D86"/>
    <mergeCell ref="H86:N86"/>
    <mergeCell ref="A87:D87"/>
    <mergeCell ref="H87:N87"/>
    <mergeCell ref="A88:D88"/>
    <mergeCell ref="H88:N88"/>
    <mergeCell ref="A89:D89"/>
    <mergeCell ref="H89:N89"/>
    <mergeCell ref="H84:N84"/>
    <mergeCell ref="A71:D71"/>
    <mergeCell ref="A72:D72"/>
    <mergeCell ref="A73:D73"/>
    <mergeCell ref="A74:D74"/>
    <mergeCell ref="H71:N71"/>
    <mergeCell ref="H72:N72"/>
    <mergeCell ref="H73:N73"/>
    <mergeCell ref="H74:N74"/>
    <mergeCell ref="A84:D84"/>
    <mergeCell ref="A79:D79"/>
    <mergeCell ref="H79:N79"/>
    <mergeCell ref="A80:D80"/>
    <mergeCell ref="H80:N80"/>
    <mergeCell ref="A81:D81"/>
    <mergeCell ref="H81:N81"/>
    <mergeCell ref="A82:D82"/>
    <mergeCell ref="H82:N82"/>
    <mergeCell ref="A83:D83"/>
    <mergeCell ref="H83:N83"/>
    <mergeCell ref="A75:D75"/>
    <mergeCell ref="H75:N75"/>
    <mergeCell ref="A76:D76"/>
    <mergeCell ref="H76:N76"/>
    <mergeCell ref="A61:D61"/>
    <mergeCell ref="A62:D62"/>
    <mergeCell ref="A63:D63"/>
    <mergeCell ref="A64:D64"/>
    <mergeCell ref="H59:N59"/>
    <mergeCell ref="H60:N60"/>
    <mergeCell ref="H61:N61"/>
    <mergeCell ref="H62:N62"/>
    <mergeCell ref="H63:N63"/>
    <mergeCell ref="H64:N64"/>
    <mergeCell ref="A59:D59"/>
    <mergeCell ref="A60:D60"/>
    <mergeCell ref="A54:D54"/>
    <mergeCell ref="A55:D55"/>
    <mergeCell ref="A56:D56"/>
    <mergeCell ref="A57:D57"/>
    <mergeCell ref="A58:D58"/>
    <mergeCell ref="H53:N53"/>
    <mergeCell ref="H54:N54"/>
    <mergeCell ref="H55:N55"/>
    <mergeCell ref="H56:N56"/>
    <mergeCell ref="H57:N57"/>
    <mergeCell ref="H58:N58"/>
    <mergeCell ref="A51:D51"/>
    <mergeCell ref="A52:D52"/>
    <mergeCell ref="H47:N47"/>
    <mergeCell ref="H48:N48"/>
    <mergeCell ref="H49:N49"/>
    <mergeCell ref="H50:N50"/>
    <mergeCell ref="H51:N51"/>
    <mergeCell ref="H52:N52"/>
    <mergeCell ref="A53:D53"/>
    <mergeCell ref="H42:N42"/>
    <mergeCell ref="H43:N43"/>
    <mergeCell ref="H44:N44"/>
    <mergeCell ref="H45:N45"/>
    <mergeCell ref="H46:N46"/>
    <mergeCell ref="A47:D47"/>
    <mergeCell ref="A48:D48"/>
    <mergeCell ref="A49:D49"/>
    <mergeCell ref="A50:D50"/>
    <mergeCell ref="A42:D42"/>
    <mergeCell ref="A43:D43"/>
    <mergeCell ref="A44:D44"/>
    <mergeCell ref="A45:D45"/>
    <mergeCell ref="A46:D46"/>
    <mergeCell ref="A31:D31"/>
    <mergeCell ref="H31:N31"/>
    <mergeCell ref="A32:D32"/>
    <mergeCell ref="A33:D33"/>
    <mergeCell ref="A34:D34"/>
    <mergeCell ref="A35:D35"/>
    <mergeCell ref="A36:D36"/>
    <mergeCell ref="A38:D38"/>
    <mergeCell ref="H41:N41"/>
    <mergeCell ref="A39:D39"/>
    <mergeCell ref="A40:D40"/>
    <mergeCell ref="A41:D41"/>
    <mergeCell ref="H32:N32"/>
    <mergeCell ref="H33:N33"/>
    <mergeCell ref="H34:N34"/>
    <mergeCell ref="H35:N35"/>
    <mergeCell ref="H36:N36"/>
    <mergeCell ref="H37:N37"/>
    <mergeCell ref="H38:N38"/>
    <mergeCell ref="H39:N39"/>
    <mergeCell ref="H40:N40"/>
    <mergeCell ref="A37:D37"/>
    <mergeCell ref="A1:L1"/>
    <mergeCell ref="A23:D23"/>
    <mergeCell ref="A25:D25"/>
    <mergeCell ref="A26:D26"/>
    <mergeCell ref="A27:D27"/>
    <mergeCell ref="A28:D28"/>
    <mergeCell ref="A29:D29"/>
    <mergeCell ref="A30:D30"/>
    <mergeCell ref="A22:E22"/>
    <mergeCell ref="H23:N23"/>
    <mergeCell ref="H24:N24"/>
    <mergeCell ref="H25:N25"/>
    <mergeCell ref="H26:N26"/>
    <mergeCell ref="H27:N27"/>
    <mergeCell ref="H28:N28"/>
    <mergeCell ref="H29:N29"/>
    <mergeCell ref="H30:N30"/>
    <mergeCell ref="H22:O22"/>
    <mergeCell ref="I2:L2"/>
    <mergeCell ref="B2:B3"/>
    <mergeCell ref="A2:A3"/>
    <mergeCell ref="H2:H3"/>
    <mergeCell ref="C2:G2"/>
    <mergeCell ref="A24:D24"/>
  </mergeCells>
  <pageMargins left="0.7" right="0.7" top="0.75" bottom="0.75" header="0.3" footer="0.3"/>
  <pageSetup paperSize="9" scale="6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Q25" sqref="Q25"/>
    </sheetView>
  </sheetViews>
  <sheetFormatPr defaultRowHeight="15.75"/>
  <cols>
    <col min="1" max="1" width="27.75" style="2" customWidth="1"/>
    <col min="2" max="2" width="11.25" style="2" customWidth="1"/>
    <col min="3" max="3" width="10.625" style="2" customWidth="1"/>
    <col min="4" max="4" width="10.5" style="2" customWidth="1"/>
    <col min="5" max="5" width="11.875" style="2" customWidth="1"/>
    <col min="6" max="6" width="12.25" style="2" customWidth="1"/>
    <col min="7" max="7" width="11.5" style="2" customWidth="1"/>
    <col min="8" max="8" width="9.5" style="2" customWidth="1"/>
    <col min="9" max="9" width="9.875" style="2" customWidth="1"/>
    <col min="10" max="10" width="10" style="2" customWidth="1"/>
    <col min="11" max="11" width="10.5" style="2" customWidth="1"/>
    <col min="12" max="12" width="10.625" style="2" customWidth="1"/>
    <col min="13" max="13" width="10.875" style="2" customWidth="1"/>
    <col min="14" max="14" width="12.125" style="2" customWidth="1"/>
    <col min="15" max="15" width="11.375" style="2" customWidth="1"/>
  </cols>
  <sheetData>
    <row r="1" spans="1:17" s="1" customFormat="1" ht="15.75" customHeight="1">
      <c r="A1" s="90" t="s">
        <v>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2"/>
      <c r="Q1" s="2"/>
    </row>
    <row r="2" spans="1:17" s="1" customFormat="1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"/>
      <c r="Q2" s="2"/>
    </row>
    <row r="3" spans="1:17" s="1" customFormat="1" ht="15" customHeight="1">
      <c r="A3" s="91" t="s">
        <v>0</v>
      </c>
      <c r="B3" s="94" t="s">
        <v>15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2"/>
      <c r="Q3" s="2"/>
    </row>
    <row r="4" spans="1:17" s="1" customFormat="1" ht="15.75" customHeight="1">
      <c r="A4" s="92"/>
      <c r="B4" s="98" t="s">
        <v>1</v>
      </c>
      <c r="C4" s="98"/>
      <c r="D4" s="97" t="s">
        <v>4</v>
      </c>
      <c r="E4" s="97"/>
      <c r="F4" s="95" t="s">
        <v>14</v>
      </c>
      <c r="G4" s="95" t="s">
        <v>13</v>
      </c>
      <c r="H4" s="95" t="s">
        <v>5</v>
      </c>
      <c r="I4" s="95" t="s">
        <v>6</v>
      </c>
      <c r="J4" s="95" t="s">
        <v>7</v>
      </c>
      <c r="K4" s="95" t="s">
        <v>8</v>
      </c>
      <c r="L4" s="95" t="s">
        <v>9</v>
      </c>
      <c r="M4" s="95" t="s">
        <v>10</v>
      </c>
      <c r="N4" s="95" t="s">
        <v>11</v>
      </c>
      <c r="O4" s="95" t="s">
        <v>12</v>
      </c>
      <c r="P4" s="2"/>
      <c r="Q4" s="2"/>
    </row>
    <row r="5" spans="1:17" s="1" customFormat="1" ht="15.75" customHeight="1">
      <c r="A5" s="93"/>
      <c r="B5" s="11" t="s">
        <v>2</v>
      </c>
      <c r="C5" s="11" t="s">
        <v>3</v>
      </c>
      <c r="D5" s="12" t="s">
        <v>2</v>
      </c>
      <c r="E5" s="12" t="s">
        <v>3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2"/>
      <c r="Q5" s="2"/>
    </row>
    <row r="6" spans="1:17" s="1" customFormat="1" ht="15.75" customHeight="1">
      <c r="A6" s="1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"/>
      <c r="Q6" s="2"/>
    </row>
    <row r="7" spans="1:17" s="1" customFormat="1" ht="15.75" customHeight="1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"/>
      <c r="Q7" s="2"/>
    </row>
    <row r="8" spans="1:17" s="1" customFormat="1" ht="15.75" customHeight="1">
      <c r="A8" s="1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2"/>
      <c r="Q8" s="2"/>
    </row>
    <row r="9" spans="1:17" s="1" customFormat="1" ht="15.75" customHeight="1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"/>
      <c r="Q9" s="2"/>
    </row>
    <row r="10" spans="1:17" s="1" customFormat="1" ht="15.75" customHeight="1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"/>
      <c r="Q10" s="2"/>
    </row>
    <row r="11" spans="1:17" s="1" customFormat="1" ht="15.75" customHeight="1">
      <c r="A11" s="1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"/>
      <c r="Q11" s="2"/>
    </row>
    <row r="12" spans="1:17" s="1" customFormat="1" ht="15.75" customHeight="1">
      <c r="A12" s="1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"/>
      <c r="Q12" s="2"/>
    </row>
    <row r="13" spans="1:17" s="1" customFormat="1" ht="15.75" customHeight="1">
      <c r="A13" s="1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"/>
      <c r="Q13" s="2"/>
    </row>
    <row r="14" spans="1:17" s="1" customFormat="1" ht="15.75" customHeight="1">
      <c r="A14" s="1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"/>
      <c r="Q14" s="2"/>
    </row>
    <row r="15" spans="1:17" s="1" customFormat="1" ht="15.75" customHeight="1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"/>
      <c r="Q15" s="2"/>
    </row>
    <row r="16" spans="1:17" s="1" customFormat="1" ht="15.75" customHeight="1">
      <c r="A16" s="1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"/>
      <c r="Q16" s="2"/>
    </row>
    <row r="17" spans="1:17" s="1" customFormat="1" ht="15.75" customHeight="1">
      <c r="A17" s="1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"/>
      <c r="Q17" s="2"/>
    </row>
    <row r="18" spans="1:17" s="1" customFormat="1" ht="15.75" customHeight="1">
      <c r="A18" s="13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"/>
      <c r="Q18" s="2"/>
    </row>
    <row r="19" spans="1:17" s="1" customFormat="1" ht="15.75" customHeight="1">
      <c r="A19" s="1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"/>
      <c r="Q19" s="2"/>
    </row>
    <row r="20" spans="1:17" s="1" customFormat="1" ht="15.75" customHeight="1">
      <c r="A20" s="1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"/>
      <c r="Q20" s="2"/>
    </row>
    <row r="21" spans="1:17" s="1" customFormat="1" ht="15.75" customHeight="1">
      <c r="A21" s="1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"/>
      <c r="Q21" s="2"/>
    </row>
    <row r="22" spans="1:17" s="1" customFormat="1" ht="15.75" customHeight="1">
      <c r="A22" s="2"/>
      <c r="B22" s="17">
        <f>SUM(B6:B21)</f>
        <v>0</v>
      </c>
      <c r="C22" s="17">
        <f t="shared" ref="C22:O22" si="0">SUM(C6:C21)</f>
        <v>0</v>
      </c>
      <c r="D22" s="17">
        <f t="shared" si="0"/>
        <v>0</v>
      </c>
      <c r="E22" s="17">
        <f t="shared" si="0"/>
        <v>0</v>
      </c>
      <c r="F22" s="17">
        <f t="shared" si="0"/>
        <v>0</v>
      </c>
      <c r="G22" s="17">
        <f t="shared" si="0"/>
        <v>0</v>
      </c>
      <c r="H22" s="17">
        <f t="shared" si="0"/>
        <v>0</v>
      </c>
      <c r="I22" s="17">
        <f t="shared" si="0"/>
        <v>0</v>
      </c>
      <c r="J22" s="17">
        <f t="shared" si="0"/>
        <v>0</v>
      </c>
      <c r="K22" s="17">
        <f t="shared" si="0"/>
        <v>0</v>
      </c>
      <c r="L22" s="17">
        <f t="shared" si="0"/>
        <v>0</v>
      </c>
      <c r="M22" s="17">
        <f t="shared" si="0"/>
        <v>0</v>
      </c>
      <c r="N22" s="17">
        <f t="shared" si="0"/>
        <v>0</v>
      </c>
      <c r="O22" s="17">
        <f t="shared" si="0"/>
        <v>0</v>
      </c>
      <c r="P22" s="2"/>
      <c r="Q22" s="2"/>
    </row>
    <row r="23" spans="1:17" s="1" customFormat="1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1" customFormat="1" ht="15.75" customHeight="1">
      <c r="A24" s="90" t="s">
        <v>53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2"/>
      <c r="P24" s="2"/>
      <c r="Q24" s="2"/>
    </row>
    <row r="25" spans="1:17" s="1" customFormat="1" ht="15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"/>
      <c r="P25" s="2"/>
      <c r="Q25" s="2"/>
    </row>
    <row r="26" spans="1:17" s="1" customFormat="1" ht="15.75" customHeight="1">
      <c r="A26" s="91" t="s">
        <v>0</v>
      </c>
      <c r="B26" s="94" t="s">
        <v>15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2"/>
      <c r="P26" s="2"/>
      <c r="Q26" s="2"/>
    </row>
    <row r="27" spans="1:17" s="1" customFormat="1" ht="15.75" customHeight="1">
      <c r="A27" s="92"/>
      <c r="B27" s="95" t="s">
        <v>1</v>
      </c>
      <c r="C27" s="97" t="s">
        <v>4</v>
      </c>
      <c r="D27" s="97"/>
      <c r="E27" s="95" t="s">
        <v>14</v>
      </c>
      <c r="F27" s="95" t="s">
        <v>13</v>
      </c>
      <c r="G27" s="95" t="s">
        <v>5</v>
      </c>
      <c r="H27" s="95" t="s">
        <v>6</v>
      </c>
      <c r="I27" s="95" t="s">
        <v>7</v>
      </c>
      <c r="J27" s="95" t="s">
        <v>8</v>
      </c>
      <c r="K27" s="95" t="s">
        <v>9</v>
      </c>
      <c r="L27" s="95" t="s">
        <v>10</v>
      </c>
      <c r="M27" s="95" t="s">
        <v>11</v>
      </c>
      <c r="N27" s="95" t="s">
        <v>12</v>
      </c>
      <c r="O27" s="2"/>
      <c r="P27" s="2"/>
      <c r="Q27" s="2"/>
    </row>
    <row r="28" spans="1:17" s="1" customFormat="1" ht="15.75" customHeight="1">
      <c r="A28" s="93"/>
      <c r="B28" s="96"/>
      <c r="C28" s="12" t="s">
        <v>16</v>
      </c>
      <c r="D28" s="12" t="s">
        <v>17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2"/>
      <c r="P28" s="2"/>
      <c r="Q28" s="2"/>
    </row>
    <row r="29" spans="1:17" s="1" customFormat="1" ht="15.75" customHeight="1">
      <c r="A29" s="1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"/>
      <c r="P29" s="2"/>
      <c r="Q29" s="2"/>
    </row>
    <row r="30" spans="1:17" s="1" customFormat="1" ht="15.75" customHeight="1">
      <c r="A30" s="1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"/>
      <c r="P30" s="2"/>
      <c r="Q30" s="2"/>
    </row>
    <row r="31" spans="1:17" s="1" customFormat="1" ht="15.75" customHeight="1">
      <c r="A31" s="1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"/>
      <c r="P31" s="2"/>
      <c r="Q31" s="2"/>
    </row>
    <row r="32" spans="1:17" s="1" customFormat="1" ht="15.75" customHeight="1">
      <c r="A32" s="1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"/>
      <c r="P32" s="2"/>
      <c r="Q32" s="2"/>
    </row>
    <row r="33" spans="1:17" s="1" customFormat="1" ht="15.75" customHeight="1">
      <c r="A33" s="1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"/>
      <c r="P33" s="2"/>
      <c r="Q33" s="2"/>
    </row>
    <row r="34" spans="1:17" s="1" customFormat="1" ht="15.75" customHeight="1">
      <c r="A34" s="1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"/>
      <c r="P34" s="2"/>
      <c r="Q34" s="2"/>
    </row>
    <row r="35" spans="1:17" s="1" customFormat="1" ht="15.75" customHeight="1">
      <c r="A35" s="1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"/>
      <c r="P35" s="2"/>
      <c r="Q35" s="2"/>
    </row>
    <row r="36" spans="1:17" s="1" customFormat="1" ht="15.75" customHeight="1">
      <c r="A36" s="2"/>
      <c r="B36" s="17">
        <f t="shared" ref="B36:N36" si="1">SUM(B29:B35)</f>
        <v>0</v>
      </c>
      <c r="C36" s="17">
        <f t="shared" si="1"/>
        <v>0</v>
      </c>
      <c r="D36" s="17">
        <f t="shared" si="1"/>
        <v>0</v>
      </c>
      <c r="E36" s="17">
        <f t="shared" si="1"/>
        <v>0</v>
      </c>
      <c r="F36" s="17">
        <f t="shared" si="1"/>
        <v>0</v>
      </c>
      <c r="G36" s="17">
        <f t="shared" si="1"/>
        <v>0</v>
      </c>
      <c r="H36" s="17">
        <f t="shared" si="1"/>
        <v>0</v>
      </c>
      <c r="I36" s="17">
        <f t="shared" si="1"/>
        <v>0</v>
      </c>
      <c r="J36" s="17">
        <f t="shared" si="1"/>
        <v>0</v>
      </c>
      <c r="K36" s="17">
        <f t="shared" si="1"/>
        <v>0</v>
      </c>
      <c r="L36" s="17">
        <f t="shared" si="1"/>
        <v>0</v>
      </c>
      <c r="M36" s="17">
        <f t="shared" si="1"/>
        <v>0</v>
      </c>
      <c r="N36" s="17">
        <f t="shared" si="1"/>
        <v>0</v>
      </c>
      <c r="O36" s="2"/>
      <c r="P36" s="2"/>
      <c r="Q36" s="2"/>
    </row>
    <row r="37" spans="1:17">
      <c r="P37" s="2"/>
      <c r="Q37" s="2"/>
    </row>
  </sheetData>
  <mergeCells count="30">
    <mergeCell ref="A1:O1"/>
    <mergeCell ref="M4:M5"/>
    <mergeCell ref="N4:N5"/>
    <mergeCell ref="O4:O5"/>
    <mergeCell ref="B3:O3"/>
    <mergeCell ref="A3:A5"/>
    <mergeCell ref="H4:H5"/>
    <mergeCell ref="I4:I5"/>
    <mergeCell ref="J4:J5"/>
    <mergeCell ref="K4:K5"/>
    <mergeCell ref="L4:L5"/>
    <mergeCell ref="B4:C4"/>
    <mergeCell ref="D4:E4"/>
    <mergeCell ref="F4:F5"/>
    <mergeCell ref="G4:G5"/>
    <mergeCell ref="A24:N24"/>
    <mergeCell ref="A26:A28"/>
    <mergeCell ref="B26:N26"/>
    <mergeCell ref="B27:B28"/>
    <mergeCell ref="C27:D27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>
      <selection activeCell="D4" sqref="D4"/>
    </sheetView>
  </sheetViews>
  <sheetFormatPr defaultRowHeight="15.75"/>
  <cols>
    <col min="1" max="1" width="3.875" style="2" customWidth="1"/>
    <col min="2" max="2" width="34.25" style="2" customWidth="1"/>
    <col min="3" max="3" width="16.5" style="2" customWidth="1"/>
    <col min="4" max="4" width="26.125" style="2" customWidth="1"/>
    <col min="5" max="5" width="56.75" style="2" customWidth="1"/>
  </cols>
  <sheetData>
    <row r="1" spans="1:5" s="31" customFormat="1">
      <c r="A1" s="59" t="s">
        <v>56</v>
      </c>
      <c r="B1" s="59"/>
      <c r="C1" s="59"/>
      <c r="D1" s="59"/>
      <c r="E1" s="59"/>
    </row>
    <row r="2" spans="1:5">
      <c r="A2" s="30"/>
      <c r="B2" s="30"/>
      <c r="C2" s="30"/>
      <c r="D2" s="30"/>
      <c r="E2" s="30"/>
    </row>
    <row r="3" spans="1:5" ht="51" customHeight="1">
      <c r="A3" s="18" t="s">
        <v>20</v>
      </c>
      <c r="B3" s="18" t="s">
        <v>54</v>
      </c>
      <c r="C3" s="18" t="s">
        <v>55</v>
      </c>
      <c r="D3" s="18" t="s">
        <v>18</v>
      </c>
      <c r="E3" s="18" t="s">
        <v>19</v>
      </c>
    </row>
    <row r="4" spans="1:5">
      <c r="A4" s="5">
        <v>1</v>
      </c>
      <c r="B4" s="7"/>
      <c r="C4" s="19"/>
      <c r="D4" s="7"/>
      <c r="E4" s="7"/>
    </row>
    <row r="5" spans="1:5">
      <c r="A5" s="5">
        <v>2</v>
      </c>
      <c r="B5" s="7"/>
      <c r="C5" s="19"/>
      <c r="D5" s="7"/>
      <c r="E5" s="7"/>
    </row>
    <row r="6" spans="1:5">
      <c r="A6" s="5">
        <v>3</v>
      </c>
      <c r="B6" s="7"/>
      <c r="C6" s="19"/>
      <c r="D6" s="7"/>
      <c r="E6" s="7"/>
    </row>
    <row r="7" spans="1:5">
      <c r="A7" s="5">
        <v>4</v>
      </c>
      <c r="B7" s="7"/>
      <c r="C7" s="19"/>
      <c r="D7" s="7"/>
      <c r="E7" s="7"/>
    </row>
    <row r="8" spans="1:5">
      <c r="A8" s="5">
        <v>5</v>
      </c>
      <c r="B8" s="7"/>
      <c r="C8" s="19"/>
      <c r="D8" s="7"/>
      <c r="E8" s="7"/>
    </row>
    <row r="9" spans="1:5">
      <c r="A9" s="5">
        <v>6</v>
      </c>
      <c r="B9" s="7"/>
      <c r="C9" s="19"/>
      <c r="D9" s="7"/>
      <c r="E9" s="7"/>
    </row>
    <row r="10" spans="1:5">
      <c r="A10" s="5">
        <v>7</v>
      </c>
      <c r="B10" s="7"/>
      <c r="C10" s="19"/>
      <c r="D10" s="7"/>
      <c r="E10" s="7"/>
    </row>
    <row r="11" spans="1:5">
      <c r="A11" s="5">
        <v>8</v>
      </c>
      <c r="B11" s="7"/>
      <c r="C11" s="19"/>
      <c r="D11" s="7"/>
      <c r="E11" s="7"/>
    </row>
    <row r="12" spans="1:5">
      <c r="A12" s="5">
        <v>9</v>
      </c>
      <c r="B12" s="7"/>
      <c r="C12" s="19"/>
      <c r="D12" s="7"/>
      <c r="E12" s="7"/>
    </row>
    <row r="13" spans="1:5">
      <c r="A13" s="5">
        <v>10</v>
      </c>
      <c r="B13" s="7"/>
      <c r="C13" s="19"/>
      <c r="D13" s="7"/>
      <c r="E13" s="7"/>
    </row>
    <row r="14" spans="1:5">
      <c r="A14" s="5">
        <v>11</v>
      </c>
      <c r="B14" s="7"/>
      <c r="C14" s="19"/>
      <c r="D14" s="7"/>
      <c r="E14" s="7"/>
    </row>
    <row r="15" spans="1:5">
      <c r="A15" s="5">
        <v>12</v>
      </c>
      <c r="B15" s="7"/>
      <c r="C15" s="19"/>
      <c r="D15" s="7"/>
      <c r="E15" s="7"/>
    </row>
    <row r="16" spans="1:5">
      <c r="A16" s="5">
        <v>13</v>
      </c>
      <c r="B16" s="7"/>
      <c r="C16" s="19"/>
      <c r="D16" s="7"/>
      <c r="E16" s="7"/>
    </row>
    <row r="17" spans="1:5">
      <c r="A17" s="5">
        <v>14</v>
      </c>
      <c r="B17" s="20"/>
      <c r="C17" s="21"/>
      <c r="D17" s="7"/>
      <c r="E17" s="7"/>
    </row>
    <row r="18" spans="1:5">
      <c r="A18" s="5">
        <v>15</v>
      </c>
      <c r="B18" s="22"/>
      <c r="C18" s="23"/>
      <c r="D18" s="7"/>
      <c r="E18" s="7"/>
    </row>
    <row r="19" spans="1:5">
      <c r="A19" s="5">
        <v>16</v>
      </c>
      <c r="B19" s="20"/>
      <c r="C19" s="21"/>
      <c r="D19" s="7"/>
      <c r="E19" s="7"/>
    </row>
    <row r="20" spans="1:5">
      <c r="A20" s="5">
        <v>17</v>
      </c>
      <c r="B20" s="20"/>
      <c r="C20" s="21"/>
      <c r="D20" s="7"/>
      <c r="E20" s="7"/>
    </row>
    <row r="21" spans="1:5">
      <c r="A21" s="5">
        <v>18</v>
      </c>
      <c r="B21" s="20"/>
      <c r="C21" s="21"/>
      <c r="D21" s="7"/>
      <c r="E21" s="7"/>
    </row>
    <row r="22" spans="1:5">
      <c r="A22" s="5">
        <v>19</v>
      </c>
      <c r="B22" s="24"/>
      <c r="C22" s="25"/>
      <c r="D22" s="7"/>
      <c r="E22" s="7"/>
    </row>
    <row r="23" spans="1:5">
      <c r="A23" s="5">
        <v>20</v>
      </c>
      <c r="B23" s="20"/>
      <c r="C23" s="21"/>
      <c r="D23" s="7"/>
      <c r="E23" s="7"/>
    </row>
    <row r="24" spans="1:5">
      <c r="A24" s="5">
        <v>21</v>
      </c>
      <c r="B24" s="20"/>
      <c r="C24" s="21"/>
      <c r="D24" s="7"/>
      <c r="E24" s="7"/>
    </row>
    <row r="25" spans="1:5">
      <c r="A25" s="5">
        <v>22</v>
      </c>
      <c r="B25" s="20"/>
      <c r="C25" s="21"/>
      <c r="D25" s="7"/>
      <c r="E25" s="7"/>
    </row>
    <row r="26" spans="1:5">
      <c r="A26" s="5">
        <v>23</v>
      </c>
      <c r="B26" s="20"/>
      <c r="C26" s="21"/>
      <c r="D26" s="7"/>
      <c r="E26" s="7"/>
    </row>
    <row r="27" spans="1:5">
      <c r="A27" s="5">
        <v>24</v>
      </c>
      <c r="B27" s="20"/>
      <c r="C27" s="21"/>
      <c r="D27" s="7"/>
      <c r="E27" s="7"/>
    </row>
    <row r="28" spans="1:5">
      <c r="A28" s="5">
        <v>25</v>
      </c>
      <c r="B28" s="20"/>
      <c r="C28" s="21"/>
      <c r="D28" s="7"/>
      <c r="E28" s="7"/>
    </row>
    <row r="29" spans="1:5">
      <c r="A29" s="5">
        <v>26</v>
      </c>
      <c r="B29" s="20"/>
      <c r="C29" s="21"/>
      <c r="D29" s="7"/>
      <c r="E29" s="7"/>
    </row>
    <row r="30" spans="1:5">
      <c r="A30" s="5">
        <v>27</v>
      </c>
      <c r="B30" s="26"/>
      <c r="C30" s="19"/>
      <c r="D30" s="7"/>
      <c r="E30" s="7"/>
    </row>
    <row r="31" spans="1:5">
      <c r="A31" s="5">
        <v>28</v>
      </c>
      <c r="B31" s="26"/>
      <c r="C31" s="19"/>
      <c r="D31" s="7"/>
      <c r="E31" s="7"/>
    </row>
    <row r="32" spans="1:5">
      <c r="A32" s="5">
        <v>29</v>
      </c>
      <c r="B32" s="26"/>
      <c r="C32" s="19"/>
      <c r="D32" s="7"/>
      <c r="E32" s="7"/>
    </row>
    <row r="33" spans="1:5">
      <c r="A33" s="5">
        <v>30</v>
      </c>
      <c r="B33" s="26"/>
      <c r="C33" s="19"/>
      <c r="D33" s="7"/>
      <c r="E33" s="7"/>
    </row>
    <row r="34" spans="1:5">
      <c r="A34" s="5">
        <v>31</v>
      </c>
      <c r="B34" s="26"/>
      <c r="C34" s="19"/>
      <c r="D34" s="7"/>
      <c r="E34" s="7"/>
    </row>
    <row r="35" spans="1:5">
      <c r="A35" s="5">
        <v>32</v>
      </c>
      <c r="B35" s="27"/>
      <c r="C35" s="19"/>
      <c r="D35" s="7"/>
      <c r="E35" s="7"/>
    </row>
    <row r="36" spans="1:5">
      <c r="A36" s="5">
        <v>33</v>
      </c>
      <c r="B36" s="28"/>
      <c r="C36" s="19"/>
      <c r="D36" s="7"/>
      <c r="E36" s="7"/>
    </row>
    <row r="37" spans="1:5">
      <c r="A37" s="5">
        <v>34</v>
      </c>
      <c r="B37" s="26"/>
      <c r="C37" s="19"/>
      <c r="D37" s="7"/>
      <c r="E37" s="7"/>
    </row>
    <row r="38" spans="1:5">
      <c r="A38" s="5">
        <v>35</v>
      </c>
      <c r="B38" s="7"/>
      <c r="C38" s="19"/>
      <c r="D38" s="7"/>
      <c r="E38" s="7"/>
    </row>
    <row r="39" spans="1:5">
      <c r="A39" s="5">
        <v>36</v>
      </c>
      <c r="B39" s="7"/>
      <c r="C39" s="19"/>
      <c r="D39" s="7"/>
      <c r="E39" s="7"/>
    </row>
    <row r="40" spans="1:5">
      <c r="A40" s="5">
        <v>37</v>
      </c>
      <c r="B40" s="7"/>
      <c r="C40" s="19"/>
      <c r="D40" s="7"/>
      <c r="E40" s="7"/>
    </row>
    <row r="41" spans="1:5">
      <c r="A41" s="5">
        <v>38</v>
      </c>
      <c r="B41" s="7"/>
      <c r="C41" s="19"/>
      <c r="D41" s="7"/>
      <c r="E41" s="7"/>
    </row>
    <row r="42" spans="1:5">
      <c r="A42" s="5">
        <v>39</v>
      </c>
      <c r="B42" s="7"/>
      <c r="C42" s="19"/>
      <c r="D42" s="7"/>
      <c r="E42" s="7"/>
    </row>
    <row r="43" spans="1:5">
      <c r="A43" s="5">
        <v>40</v>
      </c>
      <c r="B43" s="7"/>
      <c r="C43" s="19"/>
      <c r="D43" s="7"/>
      <c r="E43" s="7"/>
    </row>
    <row r="44" spans="1:5">
      <c r="A44" s="5">
        <v>41</v>
      </c>
      <c r="B44" s="7"/>
      <c r="C44" s="19"/>
      <c r="D44" s="7"/>
      <c r="E44" s="7"/>
    </row>
    <row r="45" spans="1:5">
      <c r="A45" s="5">
        <v>42</v>
      </c>
      <c r="B45" s="7"/>
      <c r="C45" s="19"/>
      <c r="D45" s="7"/>
      <c r="E45" s="7"/>
    </row>
    <row r="46" spans="1:5">
      <c r="A46" s="5">
        <v>43</v>
      </c>
      <c r="B46" s="7"/>
      <c r="C46" s="19"/>
      <c r="D46" s="7"/>
      <c r="E46" s="7"/>
    </row>
    <row r="47" spans="1:5">
      <c r="A47" s="5">
        <v>44</v>
      </c>
      <c r="B47" s="7"/>
      <c r="C47" s="19"/>
      <c r="D47" s="7"/>
      <c r="E47" s="7"/>
    </row>
    <row r="48" spans="1:5">
      <c r="A48" s="5">
        <v>45</v>
      </c>
      <c r="B48" s="7"/>
      <c r="C48" s="19"/>
      <c r="D48" s="7"/>
      <c r="E48" s="7"/>
    </row>
    <row r="49" spans="1:5">
      <c r="A49" s="5">
        <v>46</v>
      </c>
      <c r="B49" s="7"/>
      <c r="C49" s="19"/>
      <c r="D49" s="7"/>
      <c r="E49" s="7"/>
    </row>
    <row r="50" spans="1:5">
      <c r="A50" s="5">
        <v>47</v>
      </c>
      <c r="B50" s="7"/>
      <c r="C50" s="19"/>
      <c r="D50" s="7"/>
      <c r="E50" s="7"/>
    </row>
    <row r="51" spans="1:5">
      <c r="A51" s="5">
        <v>48</v>
      </c>
      <c r="B51" s="7"/>
      <c r="C51" s="19"/>
      <c r="D51" s="7"/>
      <c r="E51" s="7"/>
    </row>
    <row r="52" spans="1:5">
      <c r="A52" s="5">
        <v>49</v>
      </c>
      <c r="B52" s="7"/>
      <c r="C52" s="19"/>
      <c r="D52" s="7"/>
      <c r="E52" s="7"/>
    </row>
    <row r="53" spans="1:5">
      <c r="A53" s="5">
        <v>50</v>
      </c>
      <c r="B53" s="7"/>
      <c r="C53" s="29"/>
      <c r="D53" s="7"/>
      <c r="E53" s="7"/>
    </row>
    <row r="54" spans="1:5">
      <c r="A54" s="5">
        <v>51</v>
      </c>
      <c r="B54" s="7"/>
      <c r="C54" s="5"/>
      <c r="D54" s="7"/>
      <c r="E54" s="7"/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поступление выпускников 2023</vt:lpstr>
      <vt:lpstr>прогноз поступления на 2024</vt:lpstr>
      <vt:lpstr>выбор предметов 2024</vt:lpstr>
      <vt:lpstr>юноши 11 классов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2023-09-20T03:23:08Z</cp:lastPrinted>
  <dcterms:created xsi:type="dcterms:W3CDTF">2019-11-08T09:12:36Z</dcterms:created>
  <dcterms:modified xsi:type="dcterms:W3CDTF">2023-09-20T03:26:11Z</dcterms:modified>
</cp:coreProperties>
</file>